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ie.b.lopez\Documents\Covid19\COVID-19 vaccine\Post-vaccine surveillance\Routine testing VE\BMJ\Revision\"/>
    </mc:Choice>
  </mc:AlternateContent>
  <xr:revisionPtr revIDLastSave="0" documentId="13_ncr:1_{5BF9D62B-95FF-4E42-ACA6-FAA7787885EC}" xr6:coauthVersionLast="45" xr6:coauthVersionMax="45" xr10:uidLastSave="{00000000-0000-0000-0000-000000000000}"/>
  <bookViews>
    <workbookView xWindow="-120" yWindow="-120" windowWidth="29040" windowHeight="15840" activeTab="4" xr2:uid="{7F7BFCE4-4632-49E5-AAA4-52873288084C}"/>
  </bookViews>
  <sheets>
    <sheet name="S1 table" sheetId="1" r:id="rId1"/>
    <sheet name="S2 table" sheetId="2" r:id="rId2"/>
    <sheet name="S3 table" sheetId="3" r:id="rId3"/>
    <sheet name="S4 table" sheetId="4" r:id="rId4"/>
    <sheet name="S5 tabl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39" i="1"/>
  <c r="D39" i="1"/>
  <c r="F38" i="1"/>
  <c r="D38" i="1"/>
  <c r="F37" i="1"/>
  <c r="D37" i="1"/>
  <c r="F36" i="1"/>
  <c r="D36" i="1"/>
  <c r="F35" i="1"/>
  <c r="D35" i="1"/>
  <c r="F33" i="1"/>
  <c r="D33" i="1"/>
  <c r="F32" i="1"/>
  <c r="D32" i="1"/>
  <c r="F30" i="1"/>
  <c r="D30" i="1"/>
  <c r="F29" i="1"/>
  <c r="D29" i="1"/>
  <c r="F28" i="1"/>
  <c r="D28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2" i="1"/>
  <c r="D12" i="1"/>
  <c r="F11" i="1"/>
  <c r="D11" i="1"/>
  <c r="F9" i="1"/>
  <c r="D9" i="1"/>
  <c r="F8" i="1"/>
  <c r="D8" i="1"/>
  <c r="F5" i="1"/>
  <c r="D5" i="1"/>
</calcChain>
</file>

<file path=xl/sharedStrings.xml><?xml version="1.0" encoding="utf-8"?>
<sst xmlns="http://schemas.openxmlformats.org/spreadsheetml/2006/main" count="240" uniqueCount="163">
  <si>
    <t>Linked</t>
  </si>
  <si>
    <t>Unlinked</t>
  </si>
  <si>
    <t>n</t>
  </si>
  <si>
    <t>%</t>
  </si>
  <si>
    <t>Overall Percentage of Linked and Unlinked Tests</t>
  </si>
  <si>
    <t>Characteristics of Dataset</t>
  </si>
  <si>
    <t>Test Result</t>
  </si>
  <si>
    <t>positive results</t>
  </si>
  <si>
    <t>negative results</t>
  </si>
  <si>
    <t>Gender</t>
  </si>
  <si>
    <t>female</t>
  </si>
  <si>
    <t>male</t>
  </si>
  <si>
    <t>Ethnicity</t>
  </si>
  <si>
    <t>African</t>
  </si>
  <si>
    <t>Another Asian background</t>
  </si>
  <si>
    <t>Another Black background</t>
  </si>
  <si>
    <t>Another ethnic background</t>
  </si>
  <si>
    <t>Arab</t>
  </si>
  <si>
    <t>Bangladeshi</t>
  </si>
  <si>
    <t>Caribbean</t>
  </si>
  <si>
    <t>Chinese</t>
  </si>
  <si>
    <t>Indian</t>
  </si>
  <si>
    <t>Mixed or multiple ethnic groups</t>
  </si>
  <si>
    <t>Pakistani</t>
  </si>
  <si>
    <t>Prefer not to say</t>
  </si>
  <si>
    <t>White</t>
  </si>
  <si>
    <t>New variant status of positive tests</t>
  </si>
  <si>
    <t>Non-SGTF</t>
  </si>
  <si>
    <t>SGTF</t>
  </si>
  <si>
    <t>Not known (not one of labs using TaqPath assay)</t>
  </si>
  <si>
    <t>Previous positive (Ab or PCR) prior to 8 Dec 2020 *</t>
  </si>
  <si>
    <t>No</t>
  </si>
  <si>
    <t>Yes</t>
  </si>
  <si>
    <t>Age Group</t>
  </si>
  <si>
    <t>70-74</t>
  </si>
  <si>
    <t>75-79</t>
  </si>
  <si>
    <t>80-84</t>
  </si>
  <si>
    <t>85-89</t>
  </si>
  <si>
    <t>&gt;=90</t>
  </si>
  <si>
    <t>NHS Region</t>
  </si>
  <si>
    <t>East of England</t>
  </si>
  <si>
    <t>London</t>
  </si>
  <si>
    <t>Midlands</t>
  </si>
  <si>
    <t>North East</t>
  </si>
  <si>
    <t>North West</t>
  </si>
  <si>
    <t>South East</t>
  </si>
  <si>
    <t>South West</t>
  </si>
  <si>
    <t>Supplementary table 1: characteristics of individuals in linked and unlinked tests</t>
  </si>
  <si>
    <t>SGTF= S-gene target failure</t>
  </si>
  <si>
    <t>Interval</t>
  </si>
  <si>
    <t>Pfizer BioNTech</t>
  </si>
  <si>
    <t>(days)</t>
  </si>
  <si>
    <t>controls</t>
  </si>
  <si>
    <t>cases</t>
  </si>
  <si>
    <t>aOR (95% CI)</t>
  </si>
  <si>
    <t>aOR vs day 4-9</t>
  </si>
  <si>
    <t>unvacc</t>
  </si>
  <si>
    <t>base</t>
  </si>
  <si>
    <t>d1:0-3</t>
  </si>
  <si>
    <t>1.18 (1.08-1.29)</t>
  </si>
  <si>
    <t>d1:4-6</t>
  </si>
  <si>
    <t>1.12 (1.02-1.24)</t>
  </si>
  <si>
    <t>d1:7-9</t>
  </si>
  <si>
    <t>1.23 (1.12-1.36)</t>
  </si>
  <si>
    <t>d1:10-13</t>
  </si>
  <si>
    <t>0.99 (0.91-1.08)</t>
  </si>
  <si>
    <t>0.84 (0.76-0.94)</t>
  </si>
  <si>
    <t>d1:14-20</t>
  </si>
  <si>
    <t>0.84 (0.77-0.91)</t>
  </si>
  <si>
    <t>0.71 (0.64-0.79)</t>
  </si>
  <si>
    <t>d1:21-27</t>
  </si>
  <si>
    <t>0.61 (0.54-0.69)</t>
  </si>
  <si>
    <t>0.52 (0.46-0.60)</t>
  </si>
  <si>
    <t>d1:28-34</t>
  </si>
  <si>
    <t>0.50 (0.42-0.59)</t>
  </si>
  <si>
    <t>0.42 (0.35-0.50)</t>
  </si>
  <si>
    <t>d1:35-41</t>
  </si>
  <si>
    <t>0.57 (0.46-0.71)</t>
  </si>
  <si>
    <t>0.49 (0.39-0.61)</t>
  </si>
  <si>
    <t>d1:42+</t>
  </si>
  <si>
    <t>0.44 (0.33-0.57)</t>
  </si>
  <si>
    <t>0.37 (0.28-0.49)</t>
  </si>
  <si>
    <t>d2:0-3</t>
  </si>
  <si>
    <t>0.64 (0.46-0.90)</t>
  </si>
  <si>
    <t>0.55 (0.39-0.77)</t>
  </si>
  <si>
    <t>d2:4-6</t>
  </si>
  <si>
    <t>0.67 (0.45-1.00)</t>
  </si>
  <si>
    <t>0.57 (0.38-0.86)</t>
  </si>
  <si>
    <t>d2:7-13</t>
  </si>
  <si>
    <t>0.26 (0.18-0.39)</t>
  </si>
  <si>
    <t>0.22 (0.15-0.33)</t>
  </si>
  <si>
    <t>d2:14+</t>
  </si>
  <si>
    <t>0.17 (0.12-0.23)</t>
  </si>
  <si>
    <t>0.14 (0.10-0.20)</t>
  </si>
  <si>
    <t>Supplementary table 2: Adjusted odds ratios for confirmed case by interval after vaccination for BNT162b2, age &gt;=70 years since 8th December</t>
  </si>
  <si>
    <t>1.18 (1.08-1.28)</t>
  </si>
  <si>
    <t>1.12 (1.02-1.23)</t>
  </si>
  <si>
    <t>1.23 (1.12-1.35)</t>
  </si>
  <si>
    <t>0.99 (0.90-1.08)</t>
  </si>
  <si>
    <t>0.84 (0.75-0.94)</t>
  </si>
  <si>
    <t>0.49 (0.42-0.58)</t>
  </si>
  <si>
    <t>0.58 (0.46-0.72)</t>
  </si>
  <si>
    <t>0.44 (0.34-0.58)</t>
  </si>
  <si>
    <t>0.49 (0.39-0.62)</t>
  </si>
  <si>
    <t>0.38 (0.29-0.50)</t>
  </si>
  <si>
    <t>0.26 (0.18-0.38)</t>
  </si>
  <si>
    <t>Supplementary table 3: Adjusted odds ratios for confirmed case by interval after vaccination for BNT162b2, vaccinations administered prior to 4th January 2021, age &gt;=80 years, including previously positive cases</t>
  </si>
  <si>
    <t>Astrazeneca</t>
  </si>
  <si>
    <t>0.64 (0.58-0.71)</t>
  </si>
  <si>
    <t>0.96 (0.85-1.09)</t>
  </si>
  <si>
    <t>1.02 (0.90-1.16)</t>
  </si>
  <si>
    <t>0.99 (0.87-1.12)</t>
  </si>
  <si>
    <t>0.76 (0.66-0.87)</t>
  </si>
  <si>
    <t>0.54 (0.44-0.67)</t>
  </si>
  <si>
    <t>0.39 (0.27-0.57)</t>
  </si>
  <si>
    <t>d1:35+</t>
  </si>
  <si>
    <t>0.26 (0.10-0.68)</t>
  </si>
  <si>
    <t>Supplementary table 4: Adjusted odds ratios for confirmed case by interval after vaccination for ChAdOx1, vaccinations administered since 4th January 2021, age &gt;=70 years</t>
  </si>
  <si>
    <t>No SGTF</t>
  </si>
  <si>
    <t>1.36 (0.97-1.90)</t>
  </si>
  <si>
    <t>0.92 (0.56-1.53)</t>
  </si>
  <si>
    <t>1.30 (0.91-1.86)</t>
  </si>
  <si>
    <t>1.23 (0.79-1.94)</t>
  </si>
  <si>
    <t>1.55 (1.15-2.09)</t>
  </si>
  <si>
    <t>1.05 (0.66-1.67)</t>
  </si>
  <si>
    <t>1.13 (0.86-1.47)</t>
  </si>
  <si>
    <t>0.78 (0.55-1.10)</t>
  </si>
  <si>
    <t>1.24 (0.85-1.81)</t>
  </si>
  <si>
    <t>1.09 (0.67-1.77)</t>
  </si>
  <si>
    <t>1.00 (0.79-1.26)</t>
  </si>
  <si>
    <t>0.69 (0.50-0.96)</t>
  </si>
  <si>
    <t>1.19 (0.85-1.66)</t>
  </si>
  <si>
    <t>1.04 (0.66-1.66)</t>
  </si>
  <si>
    <t>0.74 (0.54-1.00)</t>
  </si>
  <si>
    <t>0.51 (0.35-0.75)</t>
  </si>
  <si>
    <t>0.69 (0.37-1.31)</t>
  </si>
  <si>
    <t>0.61 (0.30-1.25)</t>
  </si>
  <si>
    <t>0.40 (0.27-0.60)</t>
  </si>
  <si>
    <t>0.28 (0.18-0.44)</t>
  </si>
  <si>
    <t>0.24 (0.07-0.78)</t>
  </si>
  <si>
    <t>0.21 (0.06-0.72)</t>
  </si>
  <si>
    <t>0.56 (0.38-0.83)</t>
  </si>
  <si>
    <t>0.39 (0.25-0.61)</t>
  </si>
  <si>
    <t>0.13 (0.02-0.94)</t>
  </si>
  <si>
    <t>0.11 (0.01-0.85)</t>
  </si>
  <si>
    <t>0.32 (0.21-0.49)</t>
  </si>
  <si>
    <t>0.22 (0.14-0.36)</t>
  </si>
  <si>
    <t>0.28 (0.07-1.03)</t>
  </si>
  <si>
    <t>0.24 (0.06-0.95)</t>
  </si>
  <si>
    <t>0.50 (0.28-0.87)</t>
  </si>
  <si>
    <t>0.34 (0.19-0.63)</t>
  </si>
  <si>
    <t>0.41 (0.13-1.32)</t>
  </si>
  <si>
    <t>0.36 (0.11-1.21)</t>
  </si>
  <si>
    <t>0.39 (0.20-0.79)</t>
  </si>
  <si>
    <t>0.27 (0.13-0.56)</t>
  </si>
  <si>
    <t>0.77 (0.27-2.16)</t>
  </si>
  <si>
    <t>0.67 (0.23-2.00)</t>
  </si>
  <si>
    <t>0.19 (0.10-0.34)</t>
  </si>
  <si>
    <t>0.13 (0.07-0.25)</t>
  </si>
  <si>
    <t>0.10 (0.06-0.16)</t>
  </si>
  <si>
    <t>0.07 (0.04-0.12)</t>
  </si>
  <si>
    <t>SGTF = S-gene target failure</t>
  </si>
  <si>
    <t>Supplementary table 5: Adjusted odds ratios for confirmed case by interval after vaccination for BNT162b2 by S-gene target failure status, age &gt;=70 years since 8th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</si>
</sst>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3" fillId="0" borderId="7" xfId="0" applyFont="1" applyBorder="1" applyAlignment="1">
      <alignment wrapText="1"/>
    </xf>
    <xf numFmtId="3" fontId="2" fillId="0" borderId="7" xfId="0" applyNumberFormat="1" applyFont="1" applyBorder="1"/>
    <xf numFmtId="164" fontId="2" fillId="0" borderId="0" xfId="0" applyNumberFormat="1" applyFont="1"/>
    <xf numFmtId="164" fontId="2" fillId="0" borderId="8" xfId="0" applyNumberFormat="1" applyFont="1" applyBorder="1"/>
    <xf numFmtId="3" fontId="0" fillId="0" borderId="0" xfId="0" applyNumberFormat="1"/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7" xfId="0" applyFont="1" applyBorder="1"/>
    <xf numFmtId="3" fontId="2" fillId="0" borderId="7" xfId="1" applyNumberFormat="1" applyFont="1" applyFill="1" applyBorder="1"/>
    <xf numFmtId="0" fontId="3" fillId="0" borderId="7" xfId="0" applyFont="1" applyBorder="1"/>
    <xf numFmtId="0" fontId="5" fillId="0" borderId="7" xfId="0" applyFont="1" applyBorder="1"/>
    <xf numFmtId="0" fontId="2" fillId="0" borderId="7" xfId="0" applyFont="1" applyBorder="1" applyAlignment="1">
      <alignment wrapText="1"/>
    </xf>
    <xf numFmtId="0" fontId="0" fillId="0" borderId="4" xfId="0" applyBorder="1"/>
    <xf numFmtId="164" fontId="0" fillId="0" borderId="6" xfId="0" applyNumberFormat="1" applyBorder="1"/>
    <xf numFmtId="0" fontId="0" fillId="0" borderId="5" xfId="0" applyBorder="1"/>
    <xf numFmtId="164" fontId="0" fillId="0" borderId="0" xfId="0" applyNumberFormat="1"/>
    <xf numFmtId="164" fontId="0" fillId="0" borderId="8" xfId="0" applyNumberFormat="1" applyBorder="1"/>
    <xf numFmtId="0" fontId="2" fillId="0" borderId="7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29B9-78FA-46CB-BD8C-9AD17D176DB5}">
  <dimension ref="B1:I95"/>
  <sheetViews>
    <sheetView topLeftCell="A25" workbookViewId="0">
      <selection activeCell="E54" sqref="E54"/>
    </sheetView>
  </sheetViews>
  <sheetFormatPr defaultRowHeight="15" x14ac:dyDescent="0.25"/>
  <cols>
    <col min="2" max="2" width="45.85546875" customWidth="1"/>
    <col min="3" max="3" width="12.140625" customWidth="1"/>
    <col min="4" max="4" width="15.42578125" style="24" customWidth="1"/>
    <col min="6" max="6" width="9.140625" style="25"/>
  </cols>
  <sheetData>
    <row r="1" spans="2:8" x14ac:dyDescent="0.25">
      <c r="B1" t="s">
        <v>47</v>
      </c>
    </row>
    <row r="3" spans="2:8" x14ac:dyDescent="0.25">
      <c r="B3" s="1"/>
      <c r="C3" s="2" t="s">
        <v>0</v>
      </c>
      <c r="D3" s="3"/>
      <c r="E3" s="2" t="s">
        <v>1</v>
      </c>
      <c r="F3" s="4"/>
    </row>
    <row r="4" spans="2:8" x14ac:dyDescent="0.25">
      <c r="B4" s="5"/>
      <c r="C4" s="6" t="s">
        <v>2</v>
      </c>
      <c r="D4" s="7" t="s">
        <v>3</v>
      </c>
      <c r="E4" s="6" t="s">
        <v>2</v>
      </c>
      <c r="F4" s="8" t="s">
        <v>3</v>
      </c>
    </row>
    <row r="5" spans="2:8" x14ac:dyDescent="0.25">
      <c r="B5" s="9" t="s">
        <v>4</v>
      </c>
      <c r="C5" s="10">
        <v>156930</v>
      </c>
      <c r="D5" s="11">
        <f>C5/(C5+E5)</f>
        <v>0.89812340111371192</v>
      </c>
      <c r="E5" s="10">
        <v>17801</v>
      </c>
      <c r="F5" s="12">
        <f>E5/(C5+E5)</f>
        <v>0.10187659888628807</v>
      </c>
      <c r="H5" s="13"/>
    </row>
    <row r="6" spans="2:8" x14ac:dyDescent="0.25">
      <c r="B6" s="14" t="s">
        <v>5</v>
      </c>
      <c r="C6" s="10"/>
      <c r="D6" s="11"/>
      <c r="E6" s="10"/>
      <c r="F6" s="12"/>
    </row>
    <row r="7" spans="2:8" x14ac:dyDescent="0.25">
      <c r="B7" s="15" t="s">
        <v>6</v>
      </c>
      <c r="C7" s="16"/>
      <c r="D7" s="11"/>
      <c r="E7" s="16"/>
      <c r="F7" s="12"/>
    </row>
    <row r="8" spans="2:8" x14ac:dyDescent="0.25">
      <c r="B8" s="16" t="s">
        <v>7</v>
      </c>
      <c r="C8" s="17">
        <v>44590</v>
      </c>
      <c r="D8" s="11">
        <f>C8/(C8+C9)</f>
        <v>0.28413942522143631</v>
      </c>
      <c r="E8" s="10">
        <v>5514</v>
      </c>
      <c r="F8" s="12">
        <f>E8/(E8+E9)</f>
        <v>0.30975787877085559</v>
      </c>
      <c r="H8" s="13"/>
    </row>
    <row r="9" spans="2:8" x14ac:dyDescent="0.25">
      <c r="B9" s="16" t="s">
        <v>8</v>
      </c>
      <c r="C9" s="17">
        <v>112340</v>
      </c>
      <c r="D9" s="11">
        <f>(C9/(C8+C9))</f>
        <v>0.71586057477856369</v>
      </c>
      <c r="E9" s="10">
        <v>12287</v>
      </c>
      <c r="F9" s="12">
        <f>E9/(E8+E9)</f>
        <v>0.69024212122914441</v>
      </c>
    </row>
    <row r="10" spans="2:8" x14ac:dyDescent="0.25">
      <c r="B10" s="18" t="s">
        <v>9</v>
      </c>
      <c r="C10" s="16"/>
      <c r="D10" s="11"/>
      <c r="E10" s="16"/>
      <c r="F10" s="12"/>
    </row>
    <row r="11" spans="2:8" x14ac:dyDescent="0.25">
      <c r="B11" s="16" t="s">
        <v>10</v>
      </c>
      <c r="C11" s="10">
        <v>87066</v>
      </c>
      <c r="D11" s="11">
        <f>C11/(C11+C12)</f>
        <v>0.55480787612311222</v>
      </c>
      <c r="E11" s="10">
        <v>10521</v>
      </c>
      <c r="F11" s="12">
        <f>E11/(E11+E12)</f>
        <v>0.59103421156114821</v>
      </c>
    </row>
    <row r="12" spans="2:8" x14ac:dyDescent="0.25">
      <c r="B12" s="16" t="s">
        <v>11</v>
      </c>
      <c r="C12" s="10">
        <v>69864</v>
      </c>
      <c r="D12" s="11">
        <f>C12/(C11+C12)</f>
        <v>0.44519212387688778</v>
      </c>
      <c r="E12" s="10">
        <v>7280</v>
      </c>
      <c r="F12" s="12">
        <f>E12/(E11+E12)</f>
        <v>0.40896578843885173</v>
      </c>
    </row>
    <row r="13" spans="2:8" x14ac:dyDescent="0.25">
      <c r="B13" s="19" t="s">
        <v>12</v>
      </c>
      <c r="C13" s="10"/>
      <c r="D13" s="11"/>
      <c r="E13" s="10"/>
      <c r="F13" s="12"/>
    </row>
    <row r="14" spans="2:8" x14ac:dyDescent="0.25">
      <c r="B14" s="20" t="s">
        <v>13</v>
      </c>
      <c r="C14" s="10">
        <v>684</v>
      </c>
      <c r="D14" s="11">
        <f>C14/(SUM(C$14:C$26))</f>
        <v>4.3586312368571979E-3</v>
      </c>
      <c r="E14" s="10">
        <v>249</v>
      </c>
      <c r="F14" s="12">
        <f>E14/SUM(E$14:E$26)</f>
        <v>1.3987978203471715E-2</v>
      </c>
    </row>
    <row r="15" spans="2:8" x14ac:dyDescent="0.25">
      <c r="B15" s="20" t="s">
        <v>14</v>
      </c>
      <c r="C15" s="10">
        <v>1348</v>
      </c>
      <c r="D15" s="11">
        <f>C15/(SUM(C$14:C$26))</f>
        <v>8.5898171159115525E-3</v>
      </c>
      <c r="E15" s="10">
        <v>311</v>
      </c>
      <c r="F15" s="12">
        <f t="shared" ref="F15:F26" si="0">E15/SUM(E$14:E$26)</f>
        <v>1.7470928599516881E-2</v>
      </c>
    </row>
    <row r="16" spans="2:8" x14ac:dyDescent="0.25">
      <c r="B16" s="20" t="s">
        <v>15</v>
      </c>
      <c r="C16" s="10">
        <v>114</v>
      </c>
      <c r="D16" s="11">
        <f>C16/(SUM(C$14:C$26))</f>
        <v>7.2643853947619954E-4</v>
      </c>
      <c r="E16" s="10">
        <v>34</v>
      </c>
      <c r="F16" s="12">
        <f t="shared" si="0"/>
        <v>1.9100050558957362E-3</v>
      </c>
    </row>
    <row r="17" spans="2:9" x14ac:dyDescent="0.25">
      <c r="B17" s="20" t="s">
        <v>16</v>
      </c>
      <c r="C17" s="10">
        <v>798</v>
      </c>
      <c r="D17" s="11">
        <f>C17/(SUM(C$14:C$26))</f>
        <v>5.0850697763333971E-3</v>
      </c>
      <c r="E17" s="10">
        <v>195</v>
      </c>
      <c r="F17" s="12">
        <f t="shared" si="0"/>
        <v>1.0954440761754957E-2</v>
      </c>
    </row>
    <row r="18" spans="2:9" x14ac:dyDescent="0.25">
      <c r="B18" s="20" t="s">
        <v>17</v>
      </c>
      <c r="C18" s="10">
        <v>286</v>
      </c>
      <c r="D18" s="11">
        <f t="shared" ref="D18:D26" si="1">C18/(SUM(C$14:C$26))</f>
        <v>1.822468616580641E-3</v>
      </c>
      <c r="E18" s="10">
        <v>103</v>
      </c>
      <c r="F18" s="12">
        <f t="shared" si="0"/>
        <v>5.7861917869782599E-3</v>
      </c>
    </row>
    <row r="19" spans="2:9" x14ac:dyDescent="0.25">
      <c r="B19" s="20" t="s">
        <v>18</v>
      </c>
      <c r="C19" s="10">
        <v>648</v>
      </c>
      <c r="D19" s="11">
        <f t="shared" si="1"/>
        <v>4.1292295928120814E-3</v>
      </c>
      <c r="E19" s="10">
        <v>128</v>
      </c>
      <c r="F19" s="12">
        <f t="shared" si="0"/>
        <v>7.1906072692545361E-3</v>
      </c>
      <c r="H19" s="13"/>
    </row>
    <row r="20" spans="2:9" x14ac:dyDescent="0.25">
      <c r="B20" s="20" t="s">
        <v>19</v>
      </c>
      <c r="C20" s="10">
        <v>1062</v>
      </c>
      <c r="D20" s="11">
        <f t="shared" si="1"/>
        <v>6.767348499330912E-3</v>
      </c>
      <c r="E20" s="10">
        <v>206</v>
      </c>
      <c r="F20" s="12">
        <f t="shared" si="0"/>
        <v>1.157238357395652E-2</v>
      </c>
    </row>
    <row r="21" spans="2:9" x14ac:dyDescent="0.25">
      <c r="B21" s="20" t="s">
        <v>20</v>
      </c>
      <c r="C21" s="10">
        <v>313</v>
      </c>
      <c r="D21" s="11">
        <f t="shared" si="1"/>
        <v>1.9945198496144779E-3</v>
      </c>
      <c r="E21" s="10">
        <v>48</v>
      </c>
      <c r="F21" s="12">
        <f t="shared" si="0"/>
        <v>2.6964777259704509E-3</v>
      </c>
      <c r="I21" s="13"/>
    </row>
    <row r="22" spans="2:9" x14ac:dyDescent="0.25">
      <c r="B22" s="20" t="s">
        <v>21</v>
      </c>
      <c r="C22" s="10">
        <v>5045</v>
      </c>
      <c r="D22" s="11">
        <f t="shared" si="1"/>
        <v>3.2148091505766904E-2</v>
      </c>
      <c r="E22" s="10">
        <v>794</v>
      </c>
      <c r="F22" s="12">
        <f t="shared" si="0"/>
        <v>4.4604235717094542E-2</v>
      </c>
    </row>
    <row r="23" spans="2:9" x14ac:dyDescent="0.25">
      <c r="B23" s="20" t="s">
        <v>22</v>
      </c>
      <c r="C23" s="10">
        <v>638</v>
      </c>
      <c r="D23" s="11">
        <f t="shared" si="1"/>
        <v>4.0655069139106607E-3</v>
      </c>
      <c r="E23" s="10">
        <v>124</v>
      </c>
      <c r="F23" s="12">
        <f t="shared" si="0"/>
        <v>6.9659007920903323E-3</v>
      </c>
    </row>
    <row r="24" spans="2:9" x14ac:dyDescent="0.25">
      <c r="B24" s="20" t="s">
        <v>23</v>
      </c>
      <c r="C24" s="10">
        <v>2497</v>
      </c>
      <c r="D24" s="11">
        <f t="shared" si="1"/>
        <v>1.5911552921684828E-2</v>
      </c>
      <c r="E24" s="10">
        <v>523</v>
      </c>
      <c r="F24" s="12">
        <f t="shared" si="0"/>
        <v>2.9380371889219707E-2</v>
      </c>
      <c r="H24" s="13"/>
    </row>
    <row r="25" spans="2:9" x14ac:dyDescent="0.25">
      <c r="B25" s="20" t="s">
        <v>24</v>
      </c>
      <c r="C25" s="10">
        <v>7236</v>
      </c>
      <c r="D25" s="11">
        <f t="shared" si="1"/>
        <v>4.6109730453068244E-2</v>
      </c>
      <c r="E25" s="10">
        <v>1606</v>
      </c>
      <c r="F25" s="12">
        <f t="shared" si="0"/>
        <v>9.0219650581428015E-2</v>
      </c>
      <c r="H25" s="13"/>
      <c r="I25" s="13"/>
    </row>
    <row r="26" spans="2:9" x14ac:dyDescent="0.25">
      <c r="B26" s="20" t="s">
        <v>25</v>
      </c>
      <c r="C26" s="10">
        <v>136261</v>
      </c>
      <c r="D26" s="11">
        <f t="shared" si="1"/>
        <v>0.86829159497865294</v>
      </c>
      <c r="E26" s="10">
        <v>13480</v>
      </c>
      <c r="F26" s="12">
        <f t="shared" si="0"/>
        <v>0.75726082804336836</v>
      </c>
    </row>
    <row r="27" spans="2:9" x14ac:dyDescent="0.25">
      <c r="B27" s="19" t="s">
        <v>26</v>
      </c>
      <c r="C27" s="10"/>
      <c r="D27" s="11"/>
      <c r="E27" s="10"/>
      <c r="F27" s="12"/>
    </row>
    <row r="28" spans="2:9" x14ac:dyDescent="0.25">
      <c r="B28" s="20" t="s">
        <v>27</v>
      </c>
      <c r="C28" s="10">
        <v>5348</v>
      </c>
      <c r="D28" s="11">
        <f>C28/SUM(C$28:C$30)</f>
        <v>0.11993720565149137</v>
      </c>
      <c r="E28" s="10">
        <v>590</v>
      </c>
      <c r="F28" s="12">
        <f>(E28/SUM(E$28:E$30))</f>
        <v>0.10700036271309395</v>
      </c>
    </row>
    <row r="29" spans="2:9" x14ac:dyDescent="0.25">
      <c r="B29" s="20" t="s">
        <v>28</v>
      </c>
      <c r="C29" s="10">
        <v>16780</v>
      </c>
      <c r="D29" s="11">
        <f t="shared" ref="D29:D30" si="2">C29/SUM(C$28:C$30)</f>
        <v>0.37631755999102939</v>
      </c>
      <c r="E29" s="10">
        <v>2085</v>
      </c>
      <c r="F29" s="12">
        <f t="shared" ref="F29:F30" si="3">(E29/SUM(E$28:E$30))</f>
        <v>0.3781284004352557</v>
      </c>
    </row>
    <row r="30" spans="2:9" x14ac:dyDescent="0.25">
      <c r="B30" s="20" t="s">
        <v>29</v>
      </c>
      <c r="C30" s="10">
        <v>22462</v>
      </c>
      <c r="D30" s="11">
        <f t="shared" si="2"/>
        <v>0.50374523435747931</v>
      </c>
      <c r="E30" s="10">
        <v>2839</v>
      </c>
      <c r="F30" s="12">
        <f t="shared" si="3"/>
        <v>0.51487123685165037</v>
      </c>
    </row>
    <row r="31" spans="2:9" x14ac:dyDescent="0.25">
      <c r="B31" s="19" t="s">
        <v>30</v>
      </c>
      <c r="C31" s="10"/>
      <c r="D31" s="11"/>
      <c r="E31" s="10"/>
      <c r="F31" s="12"/>
    </row>
    <row r="32" spans="2:9" x14ac:dyDescent="0.25">
      <c r="B32" s="20" t="s">
        <v>31</v>
      </c>
      <c r="C32" s="10">
        <v>155661</v>
      </c>
      <c r="D32" s="11">
        <f>C32/(C32+C33)</f>
        <v>0.9919135920474097</v>
      </c>
      <c r="E32" s="10">
        <v>17678</v>
      </c>
      <c r="F32" s="12">
        <f>E32/(E32+E33)</f>
        <v>0.99309027582720066</v>
      </c>
    </row>
    <row r="33" spans="2:6" x14ac:dyDescent="0.25">
      <c r="B33" s="20" t="s">
        <v>32</v>
      </c>
      <c r="C33" s="10">
        <v>1269</v>
      </c>
      <c r="D33" s="11">
        <f>C33/(C32+C33)</f>
        <v>8.0864079525903264E-3</v>
      </c>
      <c r="E33" s="10">
        <v>123</v>
      </c>
      <c r="F33" s="12">
        <f>E33/(E32+E33)</f>
        <v>6.9097241727992809E-3</v>
      </c>
    </row>
    <row r="34" spans="2:6" x14ac:dyDescent="0.25">
      <c r="B34" s="15" t="s">
        <v>33</v>
      </c>
      <c r="C34" s="10"/>
      <c r="D34" s="11"/>
      <c r="E34" s="10"/>
      <c r="F34" s="12"/>
    </row>
    <row r="35" spans="2:6" x14ac:dyDescent="0.25">
      <c r="B35" s="20" t="s">
        <v>34</v>
      </c>
      <c r="C35" s="10">
        <v>77363</v>
      </c>
      <c r="D35" s="11">
        <f>C35/(SUM(C$35:C$39))</f>
        <v>0.49297776078506339</v>
      </c>
      <c r="E35" s="10">
        <v>7479</v>
      </c>
      <c r="F35" s="12">
        <f>E35/SUM(E$35:E$39)</f>
        <v>0.42014493567777089</v>
      </c>
    </row>
    <row r="36" spans="2:6" x14ac:dyDescent="0.25">
      <c r="B36" s="20" t="s">
        <v>35</v>
      </c>
      <c r="C36" s="10">
        <v>40658</v>
      </c>
      <c r="D36" s="11">
        <f t="shared" ref="D36:D39" si="4">C36/(SUM(C$35:C$39))</f>
        <v>0.25908366787739756</v>
      </c>
      <c r="E36" s="10">
        <v>4475</v>
      </c>
      <c r="F36" s="12">
        <f t="shared" ref="F36:F39" si="5">E36/SUM(E$35:E$39)</f>
        <v>0.25139037132745351</v>
      </c>
    </row>
    <row r="37" spans="2:6" x14ac:dyDescent="0.25">
      <c r="B37" s="20" t="s">
        <v>36</v>
      </c>
      <c r="C37" s="10">
        <v>20555</v>
      </c>
      <c r="D37" s="11">
        <f t="shared" si="4"/>
        <v>0.13098196648187091</v>
      </c>
      <c r="E37" s="10">
        <v>2736</v>
      </c>
      <c r="F37" s="12">
        <f t="shared" si="5"/>
        <v>0.15369923038031572</v>
      </c>
    </row>
    <row r="38" spans="2:6" x14ac:dyDescent="0.25">
      <c r="B38" s="20" t="s">
        <v>37</v>
      </c>
      <c r="C38" s="10">
        <v>11248</v>
      </c>
      <c r="D38" s="11">
        <f t="shared" si="4"/>
        <v>7.1675269228318364E-2</v>
      </c>
      <c r="E38" s="10">
        <v>1663</v>
      </c>
      <c r="F38" s="12">
        <f t="shared" si="5"/>
        <v>9.3421717881017927E-2</v>
      </c>
    </row>
    <row r="39" spans="2:6" x14ac:dyDescent="0.25">
      <c r="B39" s="20" t="s">
        <v>38</v>
      </c>
      <c r="C39" s="10">
        <v>7106</v>
      </c>
      <c r="D39" s="11">
        <f t="shared" si="4"/>
        <v>4.5281335627349775E-2</v>
      </c>
      <c r="E39" s="10">
        <v>1448</v>
      </c>
      <c r="F39" s="12">
        <f t="shared" si="5"/>
        <v>8.1343744733441942E-2</v>
      </c>
    </row>
    <row r="40" spans="2:6" x14ac:dyDescent="0.25">
      <c r="B40" s="15" t="s">
        <v>39</v>
      </c>
      <c r="C40" s="10"/>
      <c r="D40" s="11"/>
      <c r="E40" s="10"/>
      <c r="F40" s="12"/>
    </row>
    <row r="41" spans="2:6" x14ac:dyDescent="0.25">
      <c r="B41" s="20" t="s">
        <v>40</v>
      </c>
      <c r="C41" s="10">
        <v>21757</v>
      </c>
      <c r="D41" s="11">
        <f>C41/SUM(C$41:C$47)</f>
        <v>0.1386414324858217</v>
      </c>
      <c r="E41" s="10">
        <v>2317</v>
      </c>
      <c r="F41" s="12">
        <f>E41/SUM(E$41:E$47)</f>
        <v>0.13016122689736531</v>
      </c>
    </row>
    <row r="42" spans="2:6" x14ac:dyDescent="0.25">
      <c r="B42" s="20" t="s">
        <v>41</v>
      </c>
      <c r="C42" s="10">
        <v>21749</v>
      </c>
      <c r="D42" s="11">
        <f t="shared" ref="D42:D47" si="6">C42/SUM(C$41:C$47)</f>
        <v>0.13859045434270056</v>
      </c>
      <c r="E42" s="10">
        <v>3357</v>
      </c>
      <c r="F42" s="12">
        <f t="shared" ref="F42:F47" si="7">E42/SUM(E$41:E$47)</f>
        <v>0.18858491096005842</v>
      </c>
    </row>
    <row r="43" spans="2:6" x14ac:dyDescent="0.25">
      <c r="B43" s="20" t="s">
        <v>42</v>
      </c>
      <c r="C43" s="10">
        <v>29495</v>
      </c>
      <c r="D43" s="11">
        <f t="shared" si="6"/>
        <v>0.18795004141974128</v>
      </c>
      <c r="E43" s="10">
        <v>3220</v>
      </c>
      <c r="F43" s="12">
        <f t="shared" si="7"/>
        <v>0.18088871411718443</v>
      </c>
    </row>
    <row r="44" spans="2:6" x14ac:dyDescent="0.25">
      <c r="B44" s="20" t="s">
        <v>43</v>
      </c>
      <c r="C44" s="10">
        <v>20264</v>
      </c>
      <c r="D44" s="11">
        <f t="shared" si="6"/>
        <v>0.12912763652583956</v>
      </c>
      <c r="E44" s="10">
        <v>2141</v>
      </c>
      <c r="F44" s="12">
        <f t="shared" si="7"/>
        <v>0.12027414190214034</v>
      </c>
    </row>
    <row r="45" spans="2:6" x14ac:dyDescent="0.25">
      <c r="B45" s="20" t="s">
        <v>44</v>
      </c>
      <c r="C45" s="10">
        <v>20686</v>
      </c>
      <c r="D45" s="11">
        <f t="shared" si="6"/>
        <v>0.13181673357547952</v>
      </c>
      <c r="E45" s="10">
        <v>2285</v>
      </c>
      <c r="F45" s="12">
        <f t="shared" si="7"/>
        <v>0.1283635750800517</v>
      </c>
    </row>
    <row r="46" spans="2:6" x14ac:dyDescent="0.25">
      <c r="B46" s="20" t="s">
        <v>45</v>
      </c>
      <c r="C46" s="10">
        <v>28806</v>
      </c>
      <c r="D46" s="11">
        <f t="shared" si="6"/>
        <v>0.18355954884343337</v>
      </c>
      <c r="E46" s="10">
        <v>3113</v>
      </c>
      <c r="F46" s="12">
        <f t="shared" si="7"/>
        <v>0.17487781585304196</v>
      </c>
    </row>
    <row r="47" spans="2:6" x14ac:dyDescent="0.25">
      <c r="B47" s="20" t="s">
        <v>46</v>
      </c>
      <c r="C47" s="10">
        <v>14173</v>
      </c>
      <c r="D47" s="11">
        <f t="shared" si="6"/>
        <v>9.0314152806984002E-2</v>
      </c>
      <c r="E47" s="10">
        <v>1368</v>
      </c>
      <c r="F47" s="12">
        <f t="shared" si="7"/>
        <v>7.6849615190157858E-2</v>
      </c>
    </row>
    <row r="48" spans="2:6" x14ac:dyDescent="0.25">
      <c r="B48" s="21"/>
      <c r="C48" s="21"/>
      <c r="D48" s="22"/>
      <c r="E48" s="23"/>
      <c r="F48" s="22"/>
    </row>
    <row r="49" spans="2:6" x14ac:dyDescent="0.25">
      <c r="B49" s="26" t="s">
        <v>48</v>
      </c>
      <c r="F49" s="24"/>
    </row>
    <row r="50" spans="2:6" x14ac:dyDescent="0.25">
      <c r="F50" s="24"/>
    </row>
    <row r="51" spans="2:6" x14ac:dyDescent="0.25">
      <c r="C51" s="13"/>
      <c r="D51" s="13"/>
      <c r="F51" s="24"/>
    </row>
    <row r="52" spans="2:6" x14ac:dyDescent="0.25">
      <c r="F52" s="24"/>
    </row>
    <row r="53" spans="2:6" x14ac:dyDescent="0.25">
      <c r="F53" s="24"/>
    </row>
    <row r="54" spans="2:6" x14ac:dyDescent="0.25">
      <c r="F54" s="24"/>
    </row>
    <row r="55" spans="2:6" x14ac:dyDescent="0.25">
      <c r="F55" s="24"/>
    </row>
    <row r="56" spans="2:6" x14ac:dyDescent="0.25">
      <c r="F56" s="24"/>
    </row>
    <row r="57" spans="2:6" x14ac:dyDescent="0.25">
      <c r="F57" s="24"/>
    </row>
    <row r="58" spans="2:6" x14ac:dyDescent="0.25">
      <c r="F58" s="24"/>
    </row>
    <row r="59" spans="2:6" x14ac:dyDescent="0.25">
      <c r="F59" s="24"/>
    </row>
    <row r="60" spans="2:6" x14ac:dyDescent="0.25">
      <c r="F60" s="24"/>
    </row>
    <row r="61" spans="2:6" x14ac:dyDescent="0.25">
      <c r="F61" s="24"/>
    </row>
    <row r="62" spans="2:6" x14ac:dyDescent="0.25">
      <c r="F62" s="24"/>
    </row>
    <row r="63" spans="2:6" x14ac:dyDescent="0.25">
      <c r="F63" s="24"/>
    </row>
    <row r="64" spans="2:6" x14ac:dyDescent="0.25">
      <c r="F64" s="24"/>
    </row>
    <row r="65" spans="6:6" x14ac:dyDescent="0.25">
      <c r="F65" s="24"/>
    </row>
    <row r="66" spans="6:6" x14ac:dyDescent="0.25">
      <c r="F66" s="24"/>
    </row>
    <row r="67" spans="6:6" x14ac:dyDescent="0.25">
      <c r="F67" s="24"/>
    </row>
    <row r="68" spans="6:6" x14ac:dyDescent="0.25">
      <c r="F68" s="24"/>
    </row>
    <row r="69" spans="6:6" x14ac:dyDescent="0.25">
      <c r="F69" s="24"/>
    </row>
    <row r="70" spans="6:6" x14ac:dyDescent="0.25">
      <c r="F70" s="24"/>
    </row>
    <row r="71" spans="6:6" x14ac:dyDescent="0.25">
      <c r="F71" s="24"/>
    </row>
    <row r="72" spans="6:6" x14ac:dyDescent="0.25">
      <c r="F72" s="24"/>
    </row>
    <row r="73" spans="6:6" x14ac:dyDescent="0.25">
      <c r="F73" s="24"/>
    </row>
    <row r="74" spans="6:6" x14ac:dyDescent="0.25">
      <c r="F74" s="24"/>
    </row>
    <row r="75" spans="6:6" x14ac:dyDescent="0.25">
      <c r="F75" s="24"/>
    </row>
    <row r="76" spans="6:6" x14ac:dyDescent="0.25">
      <c r="F76" s="24"/>
    </row>
    <row r="77" spans="6:6" x14ac:dyDescent="0.25">
      <c r="F77" s="24"/>
    </row>
    <row r="78" spans="6:6" x14ac:dyDescent="0.25">
      <c r="F78" s="24"/>
    </row>
    <row r="79" spans="6:6" x14ac:dyDescent="0.25">
      <c r="F79" s="24"/>
    </row>
    <row r="80" spans="6:6" x14ac:dyDescent="0.25">
      <c r="F80" s="24"/>
    </row>
    <row r="81" spans="6:6" x14ac:dyDescent="0.25">
      <c r="F81" s="24"/>
    </row>
    <row r="82" spans="6:6" x14ac:dyDescent="0.25">
      <c r="F82" s="24"/>
    </row>
    <row r="83" spans="6:6" x14ac:dyDescent="0.25">
      <c r="F83" s="24"/>
    </row>
    <row r="84" spans="6:6" x14ac:dyDescent="0.25">
      <c r="F84" s="24"/>
    </row>
    <row r="85" spans="6:6" x14ac:dyDescent="0.25">
      <c r="F85" s="24"/>
    </row>
    <row r="86" spans="6:6" x14ac:dyDescent="0.25">
      <c r="F86" s="24"/>
    </row>
    <row r="87" spans="6:6" x14ac:dyDescent="0.25">
      <c r="F87" s="24"/>
    </row>
    <row r="88" spans="6:6" x14ac:dyDescent="0.25">
      <c r="F88" s="24"/>
    </row>
    <row r="89" spans="6:6" x14ac:dyDescent="0.25">
      <c r="F89" s="24"/>
    </row>
    <row r="90" spans="6:6" x14ac:dyDescent="0.25">
      <c r="F90" s="24"/>
    </row>
    <row r="91" spans="6:6" x14ac:dyDescent="0.25">
      <c r="F91" s="24"/>
    </row>
    <row r="92" spans="6:6" x14ac:dyDescent="0.25">
      <c r="F92" s="24"/>
    </row>
    <row r="93" spans="6:6" x14ac:dyDescent="0.25">
      <c r="F93" s="24"/>
    </row>
    <row r="94" spans="6:6" x14ac:dyDescent="0.25">
      <c r="F94" s="24"/>
    </row>
    <row r="95" spans="6:6" x14ac:dyDescent="0.25">
      <c r="F95" s="24"/>
    </row>
  </sheetData>
  <mergeCells count="2">
    <mergeCell ref="C3:D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CDEB-8FB2-4B8B-8DBA-E607B7567CB5}">
  <dimension ref="B1:F18"/>
  <sheetViews>
    <sheetView workbookViewId="0">
      <selection activeCell="B1" sqref="B1"/>
    </sheetView>
  </sheetViews>
  <sheetFormatPr defaultRowHeight="15" x14ac:dyDescent="0.25"/>
  <cols>
    <col min="3" max="3" width="8.140625" bestFit="1" customWidth="1"/>
    <col min="4" max="4" width="6.5703125" bestFit="1" customWidth="1"/>
    <col min="5" max="5" width="14.42578125" bestFit="1" customWidth="1"/>
    <col min="6" max="6" width="13.7109375" customWidth="1"/>
  </cols>
  <sheetData>
    <row r="1" spans="2:6" x14ac:dyDescent="0.25">
      <c r="B1" t="s">
        <v>94</v>
      </c>
    </row>
    <row r="3" spans="2:6" x14ac:dyDescent="0.25">
      <c r="B3" s="27" t="s">
        <v>49</v>
      </c>
      <c r="C3" s="28" t="s">
        <v>50</v>
      </c>
      <c r="D3" s="29"/>
      <c r="E3" s="29"/>
      <c r="F3" s="30"/>
    </row>
    <row r="4" spans="2:6" x14ac:dyDescent="0.25">
      <c r="B4" s="31" t="s">
        <v>51</v>
      </c>
      <c r="C4" s="32" t="s">
        <v>52</v>
      </c>
      <c r="D4" s="33" t="s">
        <v>53</v>
      </c>
      <c r="E4" s="33" t="s">
        <v>54</v>
      </c>
      <c r="F4" s="34" t="s">
        <v>55</v>
      </c>
    </row>
    <row r="5" spans="2:6" x14ac:dyDescent="0.25">
      <c r="B5" s="35" t="s">
        <v>56</v>
      </c>
      <c r="C5" s="36">
        <v>89377</v>
      </c>
      <c r="D5" s="37">
        <v>37320</v>
      </c>
      <c r="E5" s="38" t="s">
        <v>57</v>
      </c>
      <c r="F5" s="39"/>
    </row>
    <row r="6" spans="2:6" x14ac:dyDescent="0.25">
      <c r="B6" s="40" t="s">
        <v>58</v>
      </c>
      <c r="C6" s="41">
        <v>1624</v>
      </c>
      <c r="D6" s="42">
        <v>817</v>
      </c>
      <c r="E6" s="43" t="s">
        <v>59</v>
      </c>
      <c r="F6" s="44"/>
    </row>
    <row r="7" spans="2:6" x14ac:dyDescent="0.25">
      <c r="B7" s="40" t="s">
        <v>60</v>
      </c>
      <c r="C7" s="41">
        <v>1414</v>
      </c>
      <c r="D7" s="42">
        <v>673</v>
      </c>
      <c r="E7" s="43" t="s">
        <v>61</v>
      </c>
      <c r="F7" s="44"/>
    </row>
    <row r="8" spans="2:6" x14ac:dyDescent="0.25">
      <c r="B8" s="40" t="s">
        <v>62</v>
      </c>
      <c r="C8" s="41">
        <v>1387</v>
      </c>
      <c r="D8" s="42">
        <v>748</v>
      </c>
      <c r="E8" s="43" t="s">
        <v>63</v>
      </c>
      <c r="F8" s="44"/>
    </row>
    <row r="9" spans="2:6" x14ac:dyDescent="0.25">
      <c r="B9" s="40" t="s">
        <v>64</v>
      </c>
      <c r="C9" s="41">
        <v>1905</v>
      </c>
      <c r="D9" s="42">
        <v>807</v>
      </c>
      <c r="E9" s="43" t="s">
        <v>65</v>
      </c>
      <c r="F9" s="44" t="s">
        <v>66</v>
      </c>
    </row>
    <row r="10" spans="2:6" x14ac:dyDescent="0.25">
      <c r="B10" s="40" t="s">
        <v>67</v>
      </c>
      <c r="C10" s="41">
        <v>2474</v>
      </c>
      <c r="D10" s="42">
        <v>811</v>
      </c>
      <c r="E10" s="43" t="s">
        <v>68</v>
      </c>
      <c r="F10" s="44" t="s">
        <v>69</v>
      </c>
    </row>
    <row r="11" spans="2:6" x14ac:dyDescent="0.25">
      <c r="B11" s="40" t="s">
        <v>70</v>
      </c>
      <c r="C11" s="41">
        <v>1669</v>
      </c>
      <c r="D11" s="42">
        <v>367</v>
      </c>
      <c r="E11" s="43" t="s">
        <v>71</v>
      </c>
      <c r="F11" s="44" t="s">
        <v>72</v>
      </c>
    </row>
    <row r="12" spans="2:6" x14ac:dyDescent="0.25">
      <c r="B12" s="40" t="s">
        <v>73</v>
      </c>
      <c r="C12" s="41">
        <v>1064</v>
      </c>
      <c r="D12" s="42">
        <v>186</v>
      </c>
      <c r="E12" s="43" t="s">
        <v>74</v>
      </c>
      <c r="F12" s="44" t="s">
        <v>75</v>
      </c>
    </row>
    <row r="13" spans="2:6" x14ac:dyDescent="0.25">
      <c r="B13" s="40" t="s">
        <v>76</v>
      </c>
      <c r="C13" s="41">
        <v>534</v>
      </c>
      <c r="D13" s="42">
        <v>105</v>
      </c>
      <c r="E13" s="43" t="s">
        <v>77</v>
      </c>
      <c r="F13" s="44" t="s">
        <v>78</v>
      </c>
    </row>
    <row r="14" spans="2:6" x14ac:dyDescent="0.25">
      <c r="B14" s="40" t="s">
        <v>79</v>
      </c>
      <c r="C14" s="41">
        <v>460</v>
      </c>
      <c r="D14" s="42">
        <v>65</v>
      </c>
      <c r="E14" s="43" t="s">
        <v>80</v>
      </c>
      <c r="F14" s="44" t="s">
        <v>81</v>
      </c>
    </row>
    <row r="15" spans="2:6" x14ac:dyDescent="0.25">
      <c r="B15" s="35" t="s">
        <v>82</v>
      </c>
      <c r="C15" s="45">
        <v>125</v>
      </c>
      <c r="D15" s="46">
        <v>48</v>
      </c>
      <c r="E15" s="38" t="s">
        <v>83</v>
      </c>
      <c r="F15" s="39" t="s">
        <v>84</v>
      </c>
    </row>
    <row r="16" spans="2:6" x14ac:dyDescent="0.25">
      <c r="B16" s="40" t="s">
        <v>85</v>
      </c>
      <c r="C16" s="41">
        <v>88</v>
      </c>
      <c r="D16" s="42">
        <v>34</v>
      </c>
      <c r="E16" s="43" t="s">
        <v>86</v>
      </c>
      <c r="F16" s="44" t="s">
        <v>87</v>
      </c>
    </row>
    <row r="17" spans="2:6" x14ac:dyDescent="0.25">
      <c r="B17" s="40" t="s">
        <v>88</v>
      </c>
      <c r="C17" s="41">
        <v>214</v>
      </c>
      <c r="D17" s="42">
        <v>31</v>
      </c>
      <c r="E17" s="43" t="s">
        <v>89</v>
      </c>
      <c r="F17" s="44" t="s">
        <v>90</v>
      </c>
    </row>
    <row r="18" spans="2:6" x14ac:dyDescent="0.25">
      <c r="B18" s="31" t="s">
        <v>91</v>
      </c>
      <c r="C18" s="32">
        <v>672</v>
      </c>
      <c r="D18" s="33">
        <v>42</v>
      </c>
      <c r="E18" s="47" t="s">
        <v>92</v>
      </c>
      <c r="F18" s="48" t="s">
        <v>93</v>
      </c>
    </row>
  </sheetData>
  <mergeCells count="1">
    <mergeCell ref="C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BD55-39B5-4FC3-B6E3-80A7294ECF65}">
  <dimension ref="B1:F18"/>
  <sheetViews>
    <sheetView workbookViewId="0">
      <selection activeCell="Q13" sqref="Q13"/>
    </sheetView>
  </sheetViews>
  <sheetFormatPr defaultRowHeight="15" x14ac:dyDescent="0.25"/>
  <cols>
    <col min="3" max="3" width="8.140625" bestFit="1" customWidth="1"/>
    <col min="4" max="4" width="6.5703125" bestFit="1" customWidth="1"/>
    <col min="5" max="5" width="14.42578125" bestFit="1" customWidth="1"/>
    <col min="6" max="6" width="13.7109375" customWidth="1"/>
  </cols>
  <sheetData>
    <row r="1" spans="2:6" x14ac:dyDescent="0.25">
      <c r="B1" t="s">
        <v>106</v>
      </c>
    </row>
    <row r="3" spans="2:6" x14ac:dyDescent="0.25">
      <c r="B3" s="27" t="s">
        <v>49</v>
      </c>
      <c r="C3" s="28" t="s">
        <v>50</v>
      </c>
      <c r="D3" s="29"/>
      <c r="E3" s="29"/>
      <c r="F3" s="30"/>
    </row>
    <row r="4" spans="2:6" x14ac:dyDescent="0.25">
      <c r="B4" s="31" t="s">
        <v>51</v>
      </c>
      <c r="C4" s="32" t="s">
        <v>52</v>
      </c>
      <c r="D4" s="33" t="s">
        <v>53</v>
      </c>
      <c r="E4" s="33" t="s">
        <v>54</v>
      </c>
      <c r="F4" s="34" t="s">
        <v>55</v>
      </c>
    </row>
    <row r="5" spans="2:6" x14ac:dyDescent="0.25">
      <c r="B5" s="35" t="s">
        <v>56</v>
      </c>
      <c r="C5" s="36">
        <v>90193</v>
      </c>
      <c r="D5" s="37">
        <v>37389</v>
      </c>
      <c r="E5" s="38" t="s">
        <v>95</v>
      </c>
      <c r="F5" s="39"/>
    </row>
    <row r="6" spans="2:6" x14ac:dyDescent="0.25">
      <c r="B6" s="40" t="s">
        <v>58</v>
      </c>
      <c r="C6" s="41">
        <v>1666</v>
      </c>
      <c r="D6" s="42">
        <v>818</v>
      </c>
      <c r="E6" s="43" t="s">
        <v>96</v>
      </c>
      <c r="F6" s="44"/>
    </row>
    <row r="7" spans="2:6" x14ac:dyDescent="0.25">
      <c r="B7" s="40" t="s">
        <v>60</v>
      </c>
      <c r="C7" s="41">
        <v>1428</v>
      </c>
      <c r="D7" s="42">
        <v>674</v>
      </c>
      <c r="E7" s="43" t="s">
        <v>97</v>
      </c>
      <c r="F7" s="44"/>
    </row>
    <row r="8" spans="2:6" x14ac:dyDescent="0.25">
      <c r="B8" s="40" t="s">
        <v>62</v>
      </c>
      <c r="C8" s="41">
        <v>1404</v>
      </c>
      <c r="D8" s="42">
        <v>748</v>
      </c>
      <c r="E8" s="43" t="s">
        <v>98</v>
      </c>
      <c r="F8" s="44"/>
    </row>
    <row r="9" spans="2:6" x14ac:dyDescent="0.25">
      <c r="B9" s="40" t="s">
        <v>64</v>
      </c>
      <c r="C9" s="41">
        <v>1922</v>
      </c>
      <c r="D9" s="42">
        <v>807</v>
      </c>
      <c r="E9" s="43" t="s">
        <v>68</v>
      </c>
      <c r="F9" s="44" t="s">
        <v>99</v>
      </c>
    </row>
    <row r="10" spans="2:6" x14ac:dyDescent="0.25">
      <c r="B10" s="40" t="s">
        <v>67</v>
      </c>
      <c r="C10" s="41">
        <v>2507</v>
      </c>
      <c r="D10" s="42">
        <v>813</v>
      </c>
      <c r="E10" s="43" t="s">
        <v>71</v>
      </c>
      <c r="F10" s="44" t="s">
        <v>69</v>
      </c>
    </row>
    <row r="11" spans="2:6" x14ac:dyDescent="0.25">
      <c r="B11" s="40" t="s">
        <v>70</v>
      </c>
      <c r="C11" s="41">
        <v>1693</v>
      </c>
      <c r="D11" s="42">
        <v>367</v>
      </c>
      <c r="E11" s="43" t="s">
        <v>100</v>
      </c>
      <c r="F11" s="44" t="s">
        <v>72</v>
      </c>
    </row>
    <row r="12" spans="2:6" x14ac:dyDescent="0.25">
      <c r="B12" s="40" t="s">
        <v>73</v>
      </c>
      <c r="C12" s="41">
        <v>1088</v>
      </c>
      <c r="D12" s="42">
        <v>186</v>
      </c>
      <c r="E12" s="43" t="s">
        <v>101</v>
      </c>
      <c r="F12" s="44" t="s">
        <v>75</v>
      </c>
    </row>
    <row r="13" spans="2:6" x14ac:dyDescent="0.25">
      <c r="B13" s="40" t="s">
        <v>76</v>
      </c>
      <c r="C13" s="41">
        <v>545</v>
      </c>
      <c r="D13" s="42">
        <v>106</v>
      </c>
      <c r="E13" s="43" t="s">
        <v>102</v>
      </c>
      <c r="F13" s="44" t="s">
        <v>103</v>
      </c>
    </row>
    <row r="14" spans="2:6" x14ac:dyDescent="0.25">
      <c r="B14" s="40" t="s">
        <v>79</v>
      </c>
      <c r="C14" s="41">
        <v>474</v>
      </c>
      <c r="D14" s="42">
        <v>66</v>
      </c>
      <c r="E14" s="43" t="s">
        <v>83</v>
      </c>
      <c r="F14" s="44" t="s">
        <v>104</v>
      </c>
    </row>
    <row r="15" spans="2:6" x14ac:dyDescent="0.25">
      <c r="B15" s="35" t="s">
        <v>82</v>
      </c>
      <c r="C15" s="45">
        <v>126</v>
      </c>
      <c r="D15" s="46">
        <v>48</v>
      </c>
      <c r="E15" s="38" t="s">
        <v>86</v>
      </c>
      <c r="F15" s="39" t="s">
        <v>84</v>
      </c>
    </row>
    <row r="16" spans="2:6" x14ac:dyDescent="0.25">
      <c r="B16" s="40" t="s">
        <v>85</v>
      </c>
      <c r="C16" s="41">
        <v>88</v>
      </c>
      <c r="D16" s="42">
        <v>34</v>
      </c>
      <c r="E16" s="43" t="s">
        <v>105</v>
      </c>
      <c r="F16" s="44" t="s">
        <v>87</v>
      </c>
    </row>
    <row r="17" spans="2:6" x14ac:dyDescent="0.25">
      <c r="B17" s="40" t="s">
        <v>88</v>
      </c>
      <c r="C17" s="41">
        <v>217</v>
      </c>
      <c r="D17" s="42">
        <v>31</v>
      </c>
      <c r="E17" s="43" t="s">
        <v>92</v>
      </c>
      <c r="F17" s="44" t="s">
        <v>90</v>
      </c>
    </row>
    <row r="18" spans="2:6" x14ac:dyDescent="0.25">
      <c r="B18" s="31" t="s">
        <v>91</v>
      </c>
      <c r="C18" s="32">
        <v>679</v>
      </c>
      <c r="D18" s="33">
        <v>42</v>
      </c>
      <c r="E18" s="47" t="s">
        <v>92</v>
      </c>
      <c r="F18" s="48" t="s">
        <v>93</v>
      </c>
    </row>
  </sheetData>
  <mergeCells count="1"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6A8A-0A92-479F-A31E-F5C04E174E49}">
  <dimension ref="B1:E13"/>
  <sheetViews>
    <sheetView workbookViewId="0">
      <selection activeCell="H16" sqref="H16"/>
    </sheetView>
  </sheetViews>
  <sheetFormatPr defaultRowHeight="15" x14ac:dyDescent="0.25"/>
  <cols>
    <col min="3" max="3" width="8.140625" bestFit="1" customWidth="1"/>
    <col min="4" max="4" width="6.5703125" bestFit="1" customWidth="1"/>
    <col min="5" max="5" width="14.42578125" bestFit="1" customWidth="1"/>
  </cols>
  <sheetData>
    <row r="1" spans="2:5" x14ac:dyDescent="0.25">
      <c r="B1" t="s">
        <v>117</v>
      </c>
    </row>
    <row r="3" spans="2:5" x14ac:dyDescent="0.25">
      <c r="B3" s="27" t="s">
        <v>49</v>
      </c>
      <c r="C3" s="28" t="s">
        <v>107</v>
      </c>
      <c r="D3" s="29"/>
      <c r="E3" s="30"/>
    </row>
    <row r="4" spans="2:5" x14ac:dyDescent="0.25">
      <c r="B4" s="31" t="s">
        <v>51</v>
      </c>
      <c r="C4" s="32" t="s">
        <v>52</v>
      </c>
      <c r="D4" s="33" t="s">
        <v>53</v>
      </c>
      <c r="E4" s="34" t="s">
        <v>54</v>
      </c>
    </row>
    <row r="5" spans="2:5" x14ac:dyDescent="0.25">
      <c r="B5" s="35" t="s">
        <v>56</v>
      </c>
      <c r="C5" s="36">
        <v>37027</v>
      </c>
      <c r="D5" s="37">
        <v>15322</v>
      </c>
      <c r="E5" s="39" t="s">
        <v>57</v>
      </c>
    </row>
    <row r="6" spans="2:5" x14ac:dyDescent="0.25">
      <c r="B6" s="40" t="s">
        <v>58</v>
      </c>
      <c r="C6" s="41">
        <v>2404</v>
      </c>
      <c r="D6" s="42">
        <v>570</v>
      </c>
      <c r="E6" s="44" t="s">
        <v>108</v>
      </c>
    </row>
    <row r="7" spans="2:5" x14ac:dyDescent="0.25">
      <c r="B7" s="40" t="s">
        <v>60</v>
      </c>
      <c r="C7" s="41">
        <v>1163</v>
      </c>
      <c r="D7" s="42">
        <v>407</v>
      </c>
      <c r="E7" s="44" t="s">
        <v>109</v>
      </c>
    </row>
    <row r="8" spans="2:5" x14ac:dyDescent="0.25">
      <c r="B8" s="40" t="s">
        <v>62</v>
      </c>
      <c r="C8" s="41">
        <v>1210</v>
      </c>
      <c r="D8" s="42">
        <v>439</v>
      </c>
      <c r="E8" s="44" t="s">
        <v>110</v>
      </c>
    </row>
    <row r="9" spans="2:5" x14ac:dyDescent="0.25">
      <c r="B9" s="40" t="s">
        <v>64</v>
      </c>
      <c r="C9" s="41">
        <v>1256</v>
      </c>
      <c r="D9" s="42">
        <v>443</v>
      </c>
      <c r="E9" s="44" t="s">
        <v>111</v>
      </c>
    </row>
    <row r="10" spans="2:5" x14ac:dyDescent="0.25">
      <c r="B10" s="40" t="s">
        <v>67</v>
      </c>
      <c r="C10" s="41">
        <v>1374</v>
      </c>
      <c r="D10" s="42">
        <v>396</v>
      </c>
      <c r="E10" s="44" t="s">
        <v>112</v>
      </c>
    </row>
    <row r="11" spans="2:5" x14ac:dyDescent="0.25">
      <c r="B11" s="40" t="s">
        <v>70</v>
      </c>
      <c r="C11" s="41">
        <v>639</v>
      </c>
      <c r="D11" s="42">
        <v>148</v>
      </c>
      <c r="E11" s="44" t="s">
        <v>113</v>
      </c>
    </row>
    <row r="12" spans="2:5" x14ac:dyDescent="0.25">
      <c r="B12" s="40" t="s">
        <v>73</v>
      </c>
      <c r="C12" s="41">
        <v>185</v>
      </c>
      <c r="D12" s="42">
        <v>39</v>
      </c>
      <c r="E12" s="44" t="s">
        <v>114</v>
      </c>
    </row>
    <row r="13" spans="2:5" x14ac:dyDescent="0.25">
      <c r="B13" s="31" t="s">
        <v>115</v>
      </c>
      <c r="C13" s="32">
        <v>35</v>
      </c>
      <c r="D13" s="33">
        <v>5</v>
      </c>
      <c r="E13" s="48" t="s">
        <v>116</v>
      </c>
    </row>
  </sheetData>
  <mergeCells count="1">
    <mergeCell ref="C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DC16-864F-4869-98F9-F9B0680C019B}">
  <dimension ref="A1:J19"/>
  <sheetViews>
    <sheetView tabSelected="1" workbookViewId="0">
      <selection activeCell="H20" sqref="H20"/>
    </sheetView>
  </sheetViews>
  <sheetFormatPr defaultRowHeight="15" x14ac:dyDescent="0.25"/>
  <cols>
    <col min="3" max="3" width="8.140625" bestFit="1" customWidth="1"/>
    <col min="4" max="4" width="5.7109375" bestFit="1" customWidth="1"/>
    <col min="5" max="6" width="14.42578125" bestFit="1" customWidth="1"/>
    <col min="7" max="7" width="8.140625" bestFit="1" customWidth="1"/>
    <col min="8" max="8" width="5.7109375" bestFit="1" customWidth="1"/>
    <col min="9" max="10" width="14.42578125" bestFit="1" customWidth="1"/>
  </cols>
  <sheetData>
    <row r="1" spans="2:10" x14ac:dyDescent="0.25">
      <c r="B1" t="s">
        <v>162</v>
      </c>
    </row>
    <row r="3" spans="2:10" x14ac:dyDescent="0.25">
      <c r="B3" s="27" t="s">
        <v>49</v>
      </c>
      <c r="C3" s="28" t="s">
        <v>28</v>
      </c>
      <c r="D3" s="29"/>
      <c r="E3" s="29"/>
      <c r="F3" s="30"/>
      <c r="G3" s="28" t="s">
        <v>118</v>
      </c>
      <c r="H3" s="29"/>
      <c r="I3" s="29"/>
      <c r="J3" s="30"/>
    </row>
    <row r="4" spans="2:10" x14ac:dyDescent="0.25">
      <c r="B4" s="31" t="s">
        <v>51</v>
      </c>
      <c r="C4" s="32" t="s">
        <v>52</v>
      </c>
      <c r="D4" s="33" t="s">
        <v>53</v>
      </c>
      <c r="E4" s="33" t="s">
        <v>54</v>
      </c>
      <c r="F4" s="34" t="s">
        <v>55</v>
      </c>
      <c r="G4" s="32" t="s">
        <v>52</v>
      </c>
      <c r="H4" s="33" t="s">
        <v>53</v>
      </c>
      <c r="I4" s="33" t="s">
        <v>54</v>
      </c>
      <c r="J4" s="34" t="s">
        <v>55</v>
      </c>
    </row>
    <row r="5" spans="2:10" x14ac:dyDescent="0.25">
      <c r="B5" s="35" t="s">
        <v>56</v>
      </c>
      <c r="C5" s="36">
        <v>8080</v>
      </c>
      <c r="D5" s="37">
        <v>2742</v>
      </c>
      <c r="E5" s="38" t="s">
        <v>57</v>
      </c>
      <c r="F5" s="39"/>
      <c r="G5" s="36">
        <v>8080</v>
      </c>
      <c r="H5" s="37">
        <v>1199</v>
      </c>
      <c r="I5" s="38" t="s">
        <v>57</v>
      </c>
      <c r="J5" s="39"/>
    </row>
    <row r="6" spans="2:10" x14ac:dyDescent="0.25">
      <c r="B6" s="40" t="s">
        <v>58</v>
      </c>
      <c r="C6" s="41">
        <v>134</v>
      </c>
      <c r="D6" s="42">
        <v>53</v>
      </c>
      <c r="E6" s="43" t="s">
        <v>119</v>
      </c>
      <c r="F6" s="44"/>
      <c r="G6" s="41">
        <v>134</v>
      </c>
      <c r="H6" s="42">
        <v>18</v>
      </c>
      <c r="I6" s="43" t="s">
        <v>120</v>
      </c>
      <c r="J6" s="44"/>
    </row>
    <row r="7" spans="2:10" x14ac:dyDescent="0.25">
      <c r="B7" s="40" t="s">
        <v>60</v>
      </c>
      <c r="C7" s="41">
        <v>120</v>
      </c>
      <c r="D7" s="42">
        <v>46</v>
      </c>
      <c r="E7" s="43" t="s">
        <v>121</v>
      </c>
      <c r="F7" s="44"/>
      <c r="G7" s="41">
        <v>120</v>
      </c>
      <c r="H7" s="42">
        <v>24</v>
      </c>
      <c r="I7" s="43" t="s">
        <v>122</v>
      </c>
      <c r="J7" s="44"/>
    </row>
    <row r="8" spans="2:10" x14ac:dyDescent="0.25">
      <c r="B8" s="40" t="s">
        <v>62</v>
      </c>
      <c r="C8" s="41">
        <v>125</v>
      </c>
      <c r="D8" s="42">
        <v>79</v>
      </c>
      <c r="E8" s="43" t="s">
        <v>123</v>
      </c>
      <c r="F8" s="44"/>
      <c r="G8" s="41">
        <v>125</v>
      </c>
      <c r="H8" s="42">
        <v>23</v>
      </c>
      <c r="I8" s="43" t="s">
        <v>124</v>
      </c>
      <c r="J8" s="44"/>
    </row>
    <row r="9" spans="2:10" x14ac:dyDescent="0.25">
      <c r="B9" s="40" t="s">
        <v>64</v>
      </c>
      <c r="C9" s="41">
        <v>181</v>
      </c>
      <c r="D9" s="42">
        <v>88</v>
      </c>
      <c r="E9" s="43" t="s">
        <v>125</v>
      </c>
      <c r="F9" s="44" t="s">
        <v>126</v>
      </c>
      <c r="G9" s="41">
        <v>181</v>
      </c>
      <c r="H9" s="42">
        <v>37</v>
      </c>
      <c r="I9" s="43" t="s">
        <v>127</v>
      </c>
      <c r="J9" s="44" t="s">
        <v>128</v>
      </c>
    </row>
    <row r="10" spans="2:10" x14ac:dyDescent="0.25">
      <c r="B10" s="40" t="s">
        <v>67</v>
      </c>
      <c r="C10" s="41">
        <v>255</v>
      </c>
      <c r="D10" s="42">
        <v>112</v>
      </c>
      <c r="E10" s="43" t="s">
        <v>129</v>
      </c>
      <c r="F10" s="44" t="s">
        <v>130</v>
      </c>
      <c r="G10" s="41">
        <v>255</v>
      </c>
      <c r="H10" s="42">
        <v>45</v>
      </c>
      <c r="I10" s="43" t="s">
        <v>131</v>
      </c>
      <c r="J10" s="44" t="s">
        <v>132</v>
      </c>
    </row>
    <row r="11" spans="2:10" x14ac:dyDescent="0.25">
      <c r="B11" s="40" t="s">
        <v>70</v>
      </c>
      <c r="C11" s="41">
        <v>180</v>
      </c>
      <c r="D11" s="42">
        <v>61</v>
      </c>
      <c r="E11" s="43" t="s">
        <v>133</v>
      </c>
      <c r="F11" s="44" t="s">
        <v>134</v>
      </c>
      <c r="G11" s="41">
        <v>180</v>
      </c>
      <c r="H11" s="42">
        <v>11</v>
      </c>
      <c r="I11" s="43" t="s">
        <v>135</v>
      </c>
      <c r="J11" s="44" t="s">
        <v>136</v>
      </c>
    </row>
    <row r="12" spans="2:10" x14ac:dyDescent="0.25">
      <c r="B12" s="40" t="s">
        <v>73</v>
      </c>
      <c r="C12" s="41">
        <v>172</v>
      </c>
      <c r="D12" s="42">
        <v>32</v>
      </c>
      <c r="E12" s="43" t="s">
        <v>137</v>
      </c>
      <c r="F12" s="44" t="s">
        <v>138</v>
      </c>
      <c r="G12" s="41">
        <v>172</v>
      </c>
      <c r="H12" s="42">
        <v>3</v>
      </c>
      <c r="I12" s="43" t="s">
        <v>139</v>
      </c>
      <c r="J12" s="44" t="s">
        <v>140</v>
      </c>
    </row>
    <row r="13" spans="2:10" x14ac:dyDescent="0.25">
      <c r="B13" s="40" t="s">
        <v>76</v>
      </c>
      <c r="C13" s="41">
        <v>158</v>
      </c>
      <c r="D13" s="42">
        <v>38</v>
      </c>
      <c r="E13" s="43" t="s">
        <v>141</v>
      </c>
      <c r="F13" s="44" t="s">
        <v>142</v>
      </c>
      <c r="G13" s="41">
        <v>158</v>
      </c>
      <c r="H13" s="42">
        <v>1</v>
      </c>
      <c r="I13" s="43" t="s">
        <v>143</v>
      </c>
      <c r="J13" s="44" t="s">
        <v>144</v>
      </c>
    </row>
    <row r="14" spans="2:10" x14ac:dyDescent="0.25">
      <c r="B14" s="40" t="s">
        <v>79</v>
      </c>
      <c r="C14" s="41">
        <v>247</v>
      </c>
      <c r="D14" s="42">
        <v>33</v>
      </c>
      <c r="E14" s="43" t="s">
        <v>145</v>
      </c>
      <c r="F14" s="44" t="s">
        <v>146</v>
      </c>
      <c r="G14" s="41">
        <v>247</v>
      </c>
      <c r="H14" s="42">
        <v>3</v>
      </c>
      <c r="I14" s="43" t="s">
        <v>147</v>
      </c>
      <c r="J14" s="44" t="s">
        <v>148</v>
      </c>
    </row>
    <row r="15" spans="2:10" x14ac:dyDescent="0.25">
      <c r="B15" s="35" t="s">
        <v>82</v>
      </c>
      <c r="C15" s="45">
        <v>68</v>
      </c>
      <c r="D15" s="46">
        <v>16</v>
      </c>
      <c r="E15" s="38" t="s">
        <v>149</v>
      </c>
      <c r="F15" s="39" t="s">
        <v>150</v>
      </c>
      <c r="G15" s="45">
        <v>68</v>
      </c>
      <c r="H15" s="46">
        <v>3</v>
      </c>
      <c r="I15" s="38" t="s">
        <v>151</v>
      </c>
      <c r="J15" s="39" t="s">
        <v>152</v>
      </c>
    </row>
    <row r="16" spans="2:10" x14ac:dyDescent="0.25">
      <c r="B16" s="40" t="s">
        <v>85</v>
      </c>
      <c r="C16" s="41">
        <v>51</v>
      </c>
      <c r="D16" s="42">
        <v>10</v>
      </c>
      <c r="E16" s="43" t="s">
        <v>153</v>
      </c>
      <c r="F16" s="44" t="s">
        <v>154</v>
      </c>
      <c r="G16" s="41">
        <v>51</v>
      </c>
      <c r="H16" s="42">
        <v>4</v>
      </c>
      <c r="I16" s="43" t="s">
        <v>155</v>
      </c>
      <c r="J16" s="44" t="s">
        <v>156</v>
      </c>
    </row>
    <row r="17" spans="1:10" x14ac:dyDescent="0.25">
      <c r="B17" s="40" t="s">
        <v>88</v>
      </c>
      <c r="C17" s="41">
        <v>126</v>
      </c>
      <c r="D17" s="42">
        <v>12</v>
      </c>
      <c r="E17" s="43" t="s">
        <v>157</v>
      </c>
      <c r="F17" s="44" t="s">
        <v>158</v>
      </c>
      <c r="G17" s="41">
        <v>126</v>
      </c>
      <c r="H17" s="42">
        <v>0</v>
      </c>
      <c r="I17" s="43"/>
      <c r="J17" s="44"/>
    </row>
    <row r="18" spans="1:10" x14ac:dyDescent="0.25">
      <c r="B18" s="31" t="s">
        <v>91</v>
      </c>
      <c r="C18" s="32">
        <v>395</v>
      </c>
      <c r="D18" s="33">
        <v>16</v>
      </c>
      <c r="E18" s="47" t="s">
        <v>159</v>
      </c>
      <c r="F18" s="48" t="s">
        <v>160</v>
      </c>
      <c r="G18" s="32">
        <v>395</v>
      </c>
      <c r="H18" s="33">
        <v>0</v>
      </c>
      <c r="I18" s="47"/>
      <c r="J18" s="48"/>
    </row>
    <row r="19" spans="1:10" x14ac:dyDescent="0.25">
      <c r="A19" s="50"/>
      <c r="B19" s="49" t="s">
        <v>161</v>
      </c>
    </row>
  </sheetData>
  <mergeCells count="2">
    <mergeCell ref="C3:F3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S1 table</vt:lpstr>
      <vt:lpstr>S2 table</vt:lpstr>
      <vt:lpstr>S3 table</vt:lpstr>
      <vt:lpstr>S4 table</vt:lpstr>
      <vt:lpstr>S5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LopezBernal</dc:creator>
  <cp:lastModifiedBy>Jamie LopezBernal</cp:lastModifiedBy>
  <dcterms:created xsi:type="dcterms:W3CDTF">2021-03-01T10:13:33Z</dcterms:created>
  <dcterms:modified xsi:type="dcterms:W3CDTF">2021-03-01T10:25:11Z</dcterms:modified>
</cp:coreProperties>
</file>