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arajas/Library/CloudStorage/Box-Box/UBTF clinical paper #2/UBTF.TD.Clinical.Final_JMB.MU/"/>
    </mc:Choice>
  </mc:AlternateContent>
  <xr:revisionPtr revIDLastSave="0" documentId="13_ncr:1_{21002766-7139-C24D-AEE3-935B67B8A0FB}" xr6:coauthVersionLast="47" xr6:coauthVersionMax="47" xr10:uidLastSave="{00000000-0000-0000-0000-000000000000}"/>
  <bookViews>
    <workbookView xWindow="0" yWindow="500" windowWidth="29040" windowHeight="15840" xr2:uid="{7816B01A-A1EE-4E0D-B41A-3376D73B569B}"/>
  </bookViews>
  <sheets>
    <sheet name="Final Numbers" sheetId="3" r:id="rId1"/>
    <sheet name="Sheet1" sheetId="1" r:id="rId2"/>
    <sheet name="UBTF-IT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4" i="1" l="1"/>
  <c r="Z25" i="1"/>
  <c r="Z31" i="1"/>
  <c r="Z40" i="1"/>
  <c r="AB39" i="1"/>
  <c r="AB38" i="1"/>
  <c r="AB37" i="1"/>
  <c r="AB36" i="1"/>
  <c r="AB35" i="1"/>
  <c r="AA38" i="1"/>
  <c r="AA37" i="1"/>
  <c r="AA36" i="1"/>
  <c r="AA35" i="1"/>
  <c r="AB30" i="1"/>
  <c r="AB29" i="1"/>
  <c r="AA29" i="1"/>
  <c r="AB28" i="1"/>
  <c r="AA28" i="1"/>
  <c r="AB24" i="1"/>
  <c r="AB23" i="1"/>
  <c r="AB22" i="1"/>
  <c r="AA23" i="1"/>
  <c r="AA22" i="1"/>
  <c r="F47" i="1"/>
  <c r="W23" i="1" s="1"/>
  <c r="F48" i="1"/>
  <c r="W24" i="1" s="1"/>
  <c r="F49" i="1"/>
  <c r="W25" i="1" s="1"/>
  <c r="F50" i="1"/>
  <c r="W26" i="1" s="1"/>
  <c r="F51" i="1"/>
  <c r="W27" i="1" s="1"/>
  <c r="F52" i="1"/>
  <c r="W28" i="1" s="1"/>
  <c r="F46" i="1"/>
  <c r="W22" i="1" s="1"/>
  <c r="C50" i="1"/>
  <c r="S26" i="1" s="1"/>
  <c r="C49" i="1"/>
  <c r="S25" i="1" s="1"/>
  <c r="C48" i="1"/>
  <c r="S24" i="1" s="1"/>
  <c r="C47" i="1"/>
  <c r="S29" i="1" s="1"/>
  <c r="C46" i="1"/>
  <c r="S22" i="1" s="1"/>
  <c r="C40" i="1"/>
  <c r="F23" i="1" l="1"/>
  <c r="F24" i="1" l="1"/>
  <c r="C24" i="1"/>
  <c r="C52" i="1"/>
  <c r="S28" i="1" s="1"/>
  <c r="C51" i="1"/>
  <c r="S27" i="1" s="1"/>
  <c r="C32" i="1"/>
  <c r="C33" i="1"/>
  <c r="C34" i="1"/>
  <c r="C35" i="1"/>
  <c r="C36" i="1"/>
  <c r="C37" i="1"/>
  <c r="C38" i="1"/>
  <c r="C39" i="1"/>
  <c r="C31" i="1"/>
  <c r="F19" i="1"/>
  <c r="F20" i="1"/>
  <c r="F21" i="1"/>
  <c r="F22" i="1"/>
  <c r="F25" i="1"/>
  <c r="F18" i="1"/>
  <c r="C19" i="1"/>
  <c r="C20" i="1"/>
  <c r="C21" i="1"/>
  <c r="C22" i="1"/>
  <c r="C25" i="1"/>
  <c r="C18" i="1"/>
  <c r="F12" i="1"/>
  <c r="C12" i="1"/>
  <c r="F11" i="1"/>
  <c r="C11" i="1"/>
  <c r="F10" i="1"/>
  <c r="C10" i="1"/>
</calcChain>
</file>

<file path=xl/sharedStrings.xml><?xml version="1.0" encoding="utf-8"?>
<sst xmlns="http://schemas.openxmlformats.org/spreadsheetml/2006/main" count="444" uniqueCount="123">
  <si>
    <t>WT</t>
  </si>
  <si>
    <t>FLT3_ITD</t>
  </si>
  <si>
    <t>UBTF_ITD</t>
  </si>
  <si>
    <t>tot</t>
  </si>
  <si>
    <t>#</t>
  </si>
  <si>
    <t>%</t>
  </si>
  <si>
    <t>Bulk</t>
  </si>
  <si>
    <t>D</t>
  </si>
  <si>
    <t>R</t>
  </si>
  <si>
    <t>ENSA</t>
  </si>
  <si>
    <t>KIAA1731</t>
  </si>
  <si>
    <t>SLCA14</t>
  </si>
  <si>
    <t>LDLR</t>
  </si>
  <si>
    <t>FLT3</t>
  </si>
  <si>
    <t>WT1</t>
  </si>
  <si>
    <t>not called</t>
  </si>
  <si>
    <t>WDR63</t>
  </si>
  <si>
    <t>RASAL2</t>
  </si>
  <si>
    <t>CCDC37</t>
  </si>
  <si>
    <t>CREB5</t>
  </si>
  <si>
    <t>AMAC1L2</t>
  </si>
  <si>
    <t>ZZEF1</t>
  </si>
  <si>
    <t>tot cells</t>
  </si>
  <si>
    <t>MUSK S698F</t>
  </si>
  <si>
    <t>WT1 fs</t>
  </si>
  <si>
    <t>NALCN utr</t>
  </si>
  <si>
    <t>RFWD3 A703A</t>
  </si>
  <si>
    <t>NBEAL fs</t>
  </si>
  <si>
    <t>FLT3-ITD</t>
  </si>
  <si>
    <t>Bulk WGS</t>
  </si>
  <si>
    <t>WT1-snv</t>
  </si>
  <si>
    <t>41.7(RNA)</t>
  </si>
  <si>
    <t>SJAML015373</t>
  </si>
  <si>
    <t>SJAML010730</t>
  </si>
  <si>
    <t>SJAML030286</t>
  </si>
  <si>
    <t>SJAML016564</t>
  </si>
  <si>
    <t>start</t>
  </si>
  <si>
    <t>end</t>
  </si>
  <si>
    <t>WGS vaf</t>
  </si>
  <si>
    <t>RNA vaf</t>
  </si>
  <si>
    <t>TWIST vaf</t>
  </si>
  <si>
    <t>MB vaf</t>
  </si>
  <si>
    <t>chr</t>
  </si>
  <si>
    <t>ref</t>
  </si>
  <si>
    <t>alt</t>
  </si>
  <si>
    <t>11</t>
  </si>
  <si>
    <t>-</t>
  </si>
  <si>
    <t>ACCG</t>
  </si>
  <si>
    <t>chr13</t>
  </si>
  <si>
    <t>chr17</t>
  </si>
  <si>
    <t>CGGCTCCTCAGATAATGAGTACTTCTACGTTGATTTCAGAGAATATGAATATGATCTCAAATGGGAGTTTCCAAGAGAAAATTTAGTATCCATACAGGTGACCGGCTCCTCAGATAATGAGTACTTCTACGTTGATTTCAGAGAATATGAATATGATCTCAAATGGGAGTTTCCAAGAGAAAATTTAGTATCCATA</t>
  </si>
  <si>
    <t>CTTCTTCTTCTCAGACAGGTCGTTCCACATTCGGGCCAGCAGGCGGGTCAGCTCTTCAACTGCGGGGTCGTTCCACATTCGGGCCAGCAGGCGGGTCAGCTCGCTCTCGCTCTCGGAGAGCTCAGGCCGCTCCTCCTGCAGCTGCCGCCGTTTCTCCTCCGAGAAGATGAACATGGCCGACACGGGCCGCTTGGGCTTCTCGGAGCCGCC</t>
  </si>
  <si>
    <t>NA</t>
  </si>
  <si>
    <t>G</t>
  </si>
  <si>
    <t>T</t>
  </si>
  <si>
    <t>chr11</t>
  </si>
  <si>
    <t>C</t>
  </si>
  <si>
    <t>CGACCG</t>
  </si>
  <si>
    <t>CA</t>
  </si>
  <si>
    <t>19</t>
  </si>
  <si>
    <t>A</t>
  </si>
  <si>
    <t>AAGCCAGCTACAGATGGTACAGGTGACCGGCTCCTCAGATAATGAGTACTTCTACGTTGATTTCAGAGAATATGAATATGATCTCAAATGGGAGTTTCCAAGAGAAAATTTAGAGTTTGGTAAATGGGAGTTTCCAAGAGAAAATTTAGAGTTTGGGAAGGTACTAGGATCAGGTGCTTTTGGAAAAGTGATGAACGCAACAGCTTATGGAATTAGCAAAACAGGAGTCTCAATCCAGGTTGCC</t>
  </si>
  <si>
    <t>GGGCCAGGTAGTCGCCGATAACGCTCTGTTGCCAGATCTCCTCAGCTCTTTTGGGGGACTCGGGCAGCTTGCCCCGTTCCTCGCGCTCCCCGCCGGGCTTCCTCTCCGACTGAGCCTTGAGCGCCGCCTCTCGGGCCTTGTACTTGGCCTTCTTCTTCTCAGACAGGTCGTTCCACATTCGGGCCAGCAGGCGGGTCAGCTCGCTAACGTCGTCGTCGTCGTTCCACATTCGGGCCAGCAGGCGGGTCAGCTCGCTCTCGGAGAGCTCAGGCCGCTCCTCCTGCAGCTGCCGCCGTTTCTCCTCCGAGAAGATGAACATGGCCGACACGGGCCGCTTGGGCTTCTCGGAGCCGCCCTTGCCCCCTTCCTGGGCTGGCTTCTTGGAGGCGGGGCTGGTGGCCTGCTTCTTGTTGATGTTCAGCATCTTCTCTTCCCCCAAGACCCGCTGCT</t>
  </si>
  <si>
    <t>MUSK</t>
  </si>
  <si>
    <t>NALCN</t>
  </si>
  <si>
    <t>RFWD3</t>
  </si>
  <si>
    <t>NBEAL</t>
  </si>
  <si>
    <t>9</t>
  </si>
  <si>
    <t>CGG</t>
  </si>
  <si>
    <t>3</t>
  </si>
  <si>
    <t>AGG</t>
  </si>
  <si>
    <t>CCTGCTAATTTGTCACAAGTACAAAAAGCAATTTAGGTATGAAAGCCAGCTACAGATGGTACAGGTGACCGGCTCCTCAGATAATGAGTACTTCGATGAAAGCCAGCTACAGATGGTACAGGTGACCGGCTCCTCAGATAATGAGTACTTCTACGTTGATTTCAGAGAATATGAATATGATCTCAAATGGGAG</t>
  </si>
  <si>
    <t>GAGGAGCAGCAGCGGGTCTTGGGGGAAGAGAAGATGCTGAACATCAACAAGAAGCAGGCCACCAGCCCCGCCTCCAAGAAGCCAGCCCAGGAAGGGGGCAAGGGCGGCTCCGAGAAGCCCAAGCGGCCCGTGTCGGCCATGTTCATCTTCTCGGAGGAGAAACGGCGGCAGCTGCAGGAGGAGCGGCCTGAGCTCTCCGAGAGCGAGCTGACCCGCCTGCTGGCCCGAATGTGGCCAGCAGGCCACATTCTGCAGGAGGAGCGGCCTGAGCTCTCCGAGAGCGAGCTGACCCGCCTGCTGGCCCGAATGTGGCCAGCAGGCCACCTGTCTGAGAAGAAGAAGGCCAAGTACAAGGCCCGAGAGGCGGCGCTCAAGGCTCAGTCGGAGAGGAAGCCCGGCGGGGAGCGCGAGGAACGGGG</t>
  </si>
  <si>
    <t>NRAS</t>
  </si>
  <si>
    <t>AAGAGTC</t>
  </si>
  <si>
    <t>CTTCTTCTTCTCAGACAGGTCGTTCCACATTCGGGCCAGCAGGCGGGTCAGCTCGCTCACGTCAGCTCGCTCTCGGAGGCACATTCGGGCCAGCAGGCGGGTCAGCTCGCTCTCGGAGAGCTCAGGCCGCTCCTCCTGCAGCTGCCGCCGTTTCTCCTCCGAGAAGATGAACATGGCCGACACGGGCCGCTTGGGCTTCTCGGAGCCGCC</t>
  </si>
  <si>
    <t>TCGCAC</t>
  </si>
  <si>
    <t>aachange</t>
  </si>
  <si>
    <t>S698F</t>
  </si>
  <si>
    <t>T1454fs</t>
  </si>
  <si>
    <t>R353fs</t>
  </si>
  <si>
    <t>E44_UTR_3</t>
  </si>
  <si>
    <t>A703A</t>
  </si>
  <si>
    <t>R375Pfs</t>
  </si>
  <si>
    <t>T121fs</t>
  </si>
  <si>
    <t>E190K</t>
  </si>
  <si>
    <t>G357G</t>
  </si>
  <si>
    <t>R391L</t>
  </si>
  <si>
    <t>p359fs</t>
  </si>
  <si>
    <t>V529D</t>
  </si>
  <si>
    <t>I2568M</t>
  </si>
  <si>
    <t>G12D</t>
  </si>
  <si>
    <t>Diagnosis</t>
  </si>
  <si>
    <t>UBTF-ITD-FLT3-ITD</t>
  </si>
  <si>
    <t>UBTF--TD-FLT3-ITD-WT1</t>
  </si>
  <si>
    <t>Cell Counts</t>
  </si>
  <si>
    <t>% of Tumor</t>
  </si>
  <si>
    <t>% of Total</t>
  </si>
  <si>
    <t>Relapse</t>
  </si>
  <si>
    <t>Clone Table  SJAML010730</t>
  </si>
  <si>
    <t>UBTF--TD-FLT3-ITD-WT1_NBEAL2</t>
  </si>
  <si>
    <t>Clone Table  SJAML016564</t>
  </si>
  <si>
    <t>UBTF-TD</t>
  </si>
  <si>
    <t>UBTF-TD/WT1</t>
  </si>
  <si>
    <t>UBTF-TD/WT1/NRAS</t>
  </si>
  <si>
    <t>UBTF-TD/WT1/FLT3-TKD</t>
  </si>
  <si>
    <t xml:space="preserve">Total Cells: </t>
  </si>
  <si>
    <t>Total Cells</t>
  </si>
  <si>
    <t>P359fs</t>
  </si>
  <si>
    <t>V592D</t>
  </si>
  <si>
    <t>R375fs</t>
  </si>
  <si>
    <t>Gene Name</t>
  </si>
  <si>
    <r>
      <rPr>
        <i/>
        <sz val="12"/>
        <color theme="1"/>
        <rFont val="Arial"/>
        <family val="2"/>
      </rPr>
      <t>FLT3-</t>
    </r>
    <r>
      <rPr>
        <sz val="12"/>
        <color theme="1"/>
        <rFont val="Arial"/>
        <family val="2"/>
      </rPr>
      <t>ITD</t>
    </r>
  </si>
  <si>
    <r>
      <rPr>
        <i/>
        <sz val="12"/>
        <color theme="1"/>
        <rFont val="Arial"/>
        <family val="2"/>
      </rPr>
      <t>UBTF-</t>
    </r>
    <r>
      <rPr>
        <sz val="12"/>
        <color theme="1"/>
        <rFont val="Arial"/>
        <family val="2"/>
      </rPr>
      <t>ITD</t>
    </r>
  </si>
  <si>
    <r>
      <rPr>
        <i/>
        <sz val="12"/>
        <color theme="1"/>
        <rFont val="Arial"/>
        <family val="2"/>
      </rPr>
      <t>UBTF</t>
    </r>
    <r>
      <rPr>
        <sz val="12"/>
        <color theme="1"/>
        <rFont val="Arial"/>
        <family val="2"/>
      </rPr>
      <t>-ITD</t>
    </r>
  </si>
  <si>
    <r>
      <rPr>
        <i/>
        <sz val="12"/>
        <color theme="1"/>
        <rFont val="Arial"/>
        <family val="2"/>
      </rPr>
      <t>UBTF</t>
    </r>
    <r>
      <rPr>
        <sz val="12"/>
        <color theme="1"/>
        <rFont val="Arial"/>
        <family val="2"/>
      </rPr>
      <t>-ITD/</t>
    </r>
    <r>
      <rPr>
        <i/>
        <sz val="12"/>
        <color theme="1"/>
        <rFont val="Arial"/>
        <family val="2"/>
      </rPr>
      <t>FLT3</t>
    </r>
    <r>
      <rPr>
        <sz val="12"/>
        <color theme="1"/>
        <rFont val="Arial"/>
        <family val="2"/>
      </rPr>
      <t>-ITD</t>
    </r>
  </si>
  <si>
    <r>
      <rPr>
        <i/>
        <sz val="12"/>
        <color theme="1"/>
        <rFont val="Arial"/>
        <family val="2"/>
      </rPr>
      <t>UBTF</t>
    </r>
    <r>
      <rPr>
        <sz val="12"/>
        <color theme="1"/>
        <rFont val="Arial"/>
        <family val="2"/>
      </rPr>
      <t>-ITD/</t>
    </r>
    <r>
      <rPr>
        <i/>
        <sz val="12"/>
        <color theme="1"/>
        <rFont val="Arial"/>
        <family val="2"/>
      </rPr>
      <t>FLT3</t>
    </r>
    <r>
      <rPr>
        <sz val="12"/>
        <color theme="1"/>
        <rFont val="Arial"/>
        <family val="2"/>
      </rPr>
      <t>-ITD/</t>
    </r>
    <r>
      <rPr>
        <i/>
        <sz val="12"/>
        <color theme="1"/>
        <rFont val="Arial"/>
        <family val="2"/>
      </rPr>
      <t>WT1</t>
    </r>
  </si>
  <si>
    <r>
      <rPr>
        <i/>
        <sz val="12"/>
        <color theme="1"/>
        <rFont val="Arial"/>
        <family val="2"/>
      </rPr>
      <t>UBTF</t>
    </r>
    <r>
      <rPr>
        <sz val="12"/>
        <color theme="1"/>
        <rFont val="Arial"/>
        <family val="2"/>
      </rPr>
      <t>-ITD/</t>
    </r>
    <r>
      <rPr>
        <i/>
        <sz val="12"/>
        <color theme="1"/>
        <rFont val="Arial"/>
        <family val="2"/>
      </rPr>
      <t>FLT3</t>
    </r>
    <r>
      <rPr>
        <sz val="12"/>
        <color theme="1"/>
        <rFont val="Arial"/>
        <family val="2"/>
      </rPr>
      <t>-ITD/</t>
    </r>
    <r>
      <rPr>
        <i/>
        <sz val="12"/>
        <color theme="1"/>
        <rFont val="Arial"/>
        <family val="2"/>
      </rPr>
      <t>WT1/NBEAL2</t>
    </r>
  </si>
  <si>
    <r>
      <rPr>
        <i/>
        <sz val="12"/>
        <color theme="1"/>
        <rFont val="Arial"/>
        <family val="2"/>
      </rPr>
      <t>UBTF</t>
    </r>
    <r>
      <rPr>
        <sz val="12"/>
        <color theme="1"/>
        <rFont val="Arial"/>
        <family val="2"/>
      </rPr>
      <t>-TD</t>
    </r>
  </si>
  <si>
    <r>
      <rPr>
        <i/>
        <sz val="12"/>
        <color theme="1"/>
        <rFont val="Arial"/>
        <family val="2"/>
      </rPr>
      <t>UBTF</t>
    </r>
    <r>
      <rPr>
        <sz val="12"/>
        <color theme="1"/>
        <rFont val="Arial"/>
        <family val="2"/>
      </rPr>
      <t>-ITD/</t>
    </r>
    <r>
      <rPr>
        <i/>
        <sz val="12"/>
        <color theme="1"/>
        <rFont val="Arial"/>
        <family val="2"/>
      </rPr>
      <t>WT1</t>
    </r>
  </si>
  <si>
    <r>
      <rPr>
        <i/>
        <sz val="12"/>
        <color theme="1"/>
        <rFont val="Arial"/>
        <family val="2"/>
      </rPr>
      <t>UBTF</t>
    </r>
    <r>
      <rPr>
        <sz val="12"/>
        <color theme="1"/>
        <rFont val="Arial"/>
        <family val="2"/>
      </rPr>
      <t>-ITD/</t>
    </r>
    <r>
      <rPr>
        <i/>
        <sz val="12"/>
        <color theme="1"/>
        <rFont val="Arial"/>
        <family val="2"/>
      </rPr>
      <t>WT1/FLT3</t>
    </r>
  </si>
  <si>
    <r>
      <rPr>
        <i/>
        <sz val="12"/>
        <color theme="1"/>
        <rFont val="Arial"/>
        <family val="2"/>
      </rPr>
      <t>UBTF</t>
    </r>
    <r>
      <rPr>
        <sz val="12"/>
        <color theme="1"/>
        <rFont val="Arial"/>
        <family val="2"/>
      </rPr>
      <t>-ITD/</t>
    </r>
    <r>
      <rPr>
        <i/>
        <sz val="12"/>
        <color theme="1"/>
        <rFont val="Arial"/>
        <family val="2"/>
      </rPr>
      <t>WT1/NRAS</t>
    </r>
  </si>
  <si>
    <t>Supplemental Table 3. Single-Cell DNA sequencing SNV calls of UBTF-TD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</si>
</sst>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9EBF5"/>
        <bgColor indexed="64"/>
      </patternFill>
    </fill>
  </fills>
  <borders count="2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10" fontId="0" fillId="0" borderId="0" xfId="0" applyNumberFormat="1"/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 readingOrder="1"/>
    </xf>
    <xf numFmtId="0" fontId="2" fillId="2" borderId="7" xfId="0" applyFont="1" applyFill="1" applyBorder="1" applyAlignment="1">
      <alignment horizontal="left" wrapText="1" readingOrder="1"/>
    </xf>
    <xf numFmtId="0" fontId="2" fillId="2" borderId="8" xfId="0" applyFont="1" applyFill="1" applyBorder="1" applyAlignment="1">
      <alignment horizontal="left" wrapText="1" readingOrder="1"/>
    </xf>
    <xf numFmtId="0" fontId="2" fillId="2" borderId="5" xfId="0" applyFont="1" applyFill="1" applyBorder="1" applyAlignment="1">
      <alignment horizontal="left" wrapText="1" readingOrder="1"/>
    </xf>
    <xf numFmtId="0" fontId="2" fillId="2" borderId="9" xfId="0" applyFont="1" applyFill="1" applyBorder="1" applyAlignment="1">
      <alignment horizontal="right" wrapText="1" readingOrder="1"/>
    </xf>
    <xf numFmtId="0" fontId="2" fillId="2" borderId="1" xfId="0" applyFont="1" applyFill="1" applyBorder="1" applyAlignment="1">
      <alignment horizontal="left" wrapText="1" readingOrder="1"/>
    </xf>
    <xf numFmtId="10" fontId="2" fillId="2" borderId="1" xfId="0" applyNumberFormat="1" applyFont="1" applyFill="1" applyBorder="1" applyAlignment="1">
      <alignment horizontal="right" wrapText="1" readingOrder="1"/>
    </xf>
    <xf numFmtId="0" fontId="2" fillId="2" borderId="5" xfId="0" applyFont="1" applyFill="1" applyBorder="1" applyAlignment="1">
      <alignment horizontal="right" wrapText="1" readingOrder="1"/>
    </xf>
    <xf numFmtId="0" fontId="2" fillId="2" borderId="10" xfId="0" applyFont="1" applyFill="1" applyBorder="1" applyAlignment="1">
      <alignment horizontal="right" wrapText="1" readingOrder="1"/>
    </xf>
    <xf numFmtId="0" fontId="2" fillId="2" borderId="11" xfId="0" applyFont="1" applyFill="1" applyBorder="1" applyAlignment="1">
      <alignment horizontal="right" wrapText="1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0" borderId="0" xfId="0" applyNumberFormat="1"/>
    <xf numFmtId="2" fontId="0" fillId="0" borderId="18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5" xfId="0" applyFont="1" applyBorder="1"/>
    <xf numFmtId="0" fontId="3" fillId="0" borderId="16" xfId="0" applyFont="1" applyBorder="1"/>
    <xf numFmtId="10" fontId="3" fillId="0" borderId="16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10" fontId="3" fillId="0" borderId="19" xfId="0" applyNumberFormat="1" applyFont="1" applyBorder="1"/>
    <xf numFmtId="10" fontId="3" fillId="0" borderId="0" xfId="0" applyNumberFormat="1" applyFont="1"/>
    <xf numFmtId="164" fontId="0" fillId="0" borderId="0" xfId="1" applyNumberFormat="1" applyFont="1"/>
    <xf numFmtId="14" fontId="0" fillId="0" borderId="0" xfId="0" applyNumberFormat="1"/>
    <xf numFmtId="0" fontId="6" fillId="0" borderId="0" xfId="0" applyFont="1"/>
    <xf numFmtId="0" fontId="6" fillId="0" borderId="21" xfId="0" applyFont="1" applyBorder="1"/>
    <xf numFmtId="0" fontId="6" fillId="0" borderId="20" xfId="0" applyFont="1" applyBorder="1"/>
    <xf numFmtId="0" fontId="6" fillId="0" borderId="22" xfId="0" applyFont="1" applyBorder="1"/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0" fontId="6" fillId="0" borderId="20" xfId="0" applyNumberFormat="1" applyFont="1" applyBorder="1"/>
    <xf numFmtId="10" fontId="6" fillId="0" borderId="20" xfId="0" applyNumberFormat="1" applyFont="1" applyBorder="1" applyAlignment="1">
      <alignment horizontal="center"/>
    </xf>
    <xf numFmtId="0" fontId="7" fillId="0" borderId="0" xfId="0" applyFont="1"/>
    <xf numFmtId="0" fontId="8" fillId="0" borderId="20" xfId="0" applyFont="1" applyBorder="1"/>
    <xf numFmtId="0" fontId="7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" fillId="2" borderId="2" xfId="0" applyFont="1" applyFill="1" applyBorder="1" applyAlignment="1">
      <alignment horizontal="center" wrapText="1" readingOrder="1"/>
    </xf>
    <xf numFmtId="0" fontId="2" fillId="2" borderId="3" xfId="0" applyFont="1" applyFill="1" applyBorder="1" applyAlignment="1">
      <alignment horizontal="center" wrapText="1" readingOrder="1"/>
    </xf>
    <xf numFmtId="0" fontId="2" fillId="2" borderId="4" xfId="0" applyFont="1" applyFill="1" applyBorder="1" applyAlignment="1">
      <alignment horizont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E8F8-D829-4558-B320-D406ED5B6158}">
  <sheetPr>
    <pageSetUpPr fitToPage="1"/>
  </sheetPr>
  <dimension ref="A1:M38"/>
  <sheetViews>
    <sheetView tabSelected="1" workbookViewId="0">
      <selection sqref="A1:K38"/>
    </sheetView>
  </sheetViews>
  <sheetFormatPr baseColWidth="10" defaultColWidth="8.83203125" defaultRowHeight="16" x14ac:dyDescent="0.2"/>
  <cols>
    <col min="1" max="1" width="24.33203125" style="36" customWidth="1"/>
    <col min="2" max="2" width="14" style="36" customWidth="1"/>
    <col min="3" max="3" width="11.6640625" style="36" bestFit="1" customWidth="1"/>
    <col min="4" max="4" width="10.5" style="36" bestFit="1" customWidth="1"/>
    <col min="5" max="5" width="8.83203125" style="36"/>
    <col min="6" max="6" width="17.33203125" style="36" customWidth="1"/>
    <col min="7" max="8" width="11.33203125" style="36" customWidth="1"/>
    <col min="9" max="12" width="9.1640625" style="36" bestFit="1" customWidth="1"/>
    <col min="13" max="13" width="10" style="36" bestFit="1" customWidth="1"/>
    <col min="14" max="16384" width="8.83203125" style="36"/>
  </cols>
  <sheetData>
    <row r="1" spans="1:13" x14ac:dyDescent="0.2">
      <c r="A1" s="44" t="s">
        <v>122</v>
      </c>
    </row>
    <row r="2" spans="1:13" x14ac:dyDescent="0.2">
      <c r="B2" s="46" t="s">
        <v>33</v>
      </c>
      <c r="C2" s="46"/>
      <c r="D2" s="46"/>
      <c r="E2" s="46"/>
      <c r="F2" s="46"/>
      <c r="G2" s="46"/>
      <c r="H2" s="46" t="s">
        <v>92</v>
      </c>
      <c r="I2" s="46"/>
      <c r="J2" s="46" t="s">
        <v>98</v>
      </c>
      <c r="K2" s="46"/>
      <c r="L2" s="44"/>
      <c r="M2" s="44"/>
    </row>
    <row r="3" spans="1:13" ht="17" thickBot="1" x14ac:dyDescent="0.25">
      <c r="A3" s="36" t="s">
        <v>111</v>
      </c>
      <c r="B3" s="37" t="s">
        <v>42</v>
      </c>
      <c r="C3" s="37" t="s">
        <v>36</v>
      </c>
      <c r="D3" s="37" t="s">
        <v>37</v>
      </c>
      <c r="E3" s="37" t="s">
        <v>43</v>
      </c>
      <c r="F3" s="37" t="s">
        <v>44</v>
      </c>
      <c r="G3" s="37" t="s">
        <v>77</v>
      </c>
      <c r="H3" s="38" t="s">
        <v>39</v>
      </c>
      <c r="I3" s="38" t="s">
        <v>41</v>
      </c>
      <c r="J3" s="38" t="s">
        <v>39</v>
      </c>
      <c r="K3" s="38" t="s">
        <v>41</v>
      </c>
    </row>
    <row r="4" spans="1:13" ht="17" thickTop="1" x14ac:dyDescent="0.2">
      <c r="A4" s="45" t="s">
        <v>14</v>
      </c>
      <c r="B4" s="39">
        <v>11</v>
      </c>
      <c r="C4" s="39">
        <v>32417944</v>
      </c>
      <c r="D4" s="39"/>
      <c r="E4" s="40" t="s">
        <v>56</v>
      </c>
      <c r="F4" s="40" t="s">
        <v>68</v>
      </c>
      <c r="G4" s="39" t="s">
        <v>80</v>
      </c>
      <c r="H4" s="41" t="s">
        <v>52</v>
      </c>
      <c r="I4" s="41" t="s">
        <v>15</v>
      </c>
      <c r="J4" s="38" t="s">
        <v>52</v>
      </c>
      <c r="K4" s="42">
        <v>0.38765432098765434</v>
      </c>
    </row>
    <row r="5" spans="1:13" x14ac:dyDescent="0.2">
      <c r="A5" s="45" t="s">
        <v>14</v>
      </c>
      <c r="B5" s="38">
        <v>11</v>
      </c>
      <c r="C5" s="38">
        <v>32417946</v>
      </c>
      <c r="D5" s="38"/>
      <c r="E5" s="41" t="s">
        <v>54</v>
      </c>
      <c r="F5" s="41" t="s">
        <v>76</v>
      </c>
      <c r="G5" s="38" t="s">
        <v>110</v>
      </c>
      <c r="H5" s="41" t="s">
        <v>52</v>
      </c>
      <c r="I5" s="42">
        <v>1.7825311942959002E-2</v>
      </c>
      <c r="J5" s="38" t="s">
        <v>52</v>
      </c>
      <c r="K5" s="43" t="s">
        <v>15</v>
      </c>
    </row>
    <row r="6" spans="1:13" x14ac:dyDescent="0.2">
      <c r="A6" s="45" t="s">
        <v>66</v>
      </c>
      <c r="B6" s="38">
        <v>3</v>
      </c>
      <c r="C6" s="38">
        <v>47042546</v>
      </c>
      <c r="D6" s="38"/>
      <c r="E6" s="41" t="s">
        <v>60</v>
      </c>
      <c r="F6" s="41" t="s">
        <v>70</v>
      </c>
      <c r="G6" s="38" t="s">
        <v>79</v>
      </c>
      <c r="H6" s="41" t="s">
        <v>52</v>
      </c>
      <c r="I6" s="42">
        <v>0</v>
      </c>
      <c r="J6" s="38" t="s">
        <v>52</v>
      </c>
      <c r="K6" s="42">
        <v>0.32283950617283952</v>
      </c>
    </row>
    <row r="7" spans="1:13" x14ac:dyDescent="0.2">
      <c r="A7" s="38" t="s">
        <v>112</v>
      </c>
      <c r="B7" s="38">
        <v>13</v>
      </c>
      <c r="C7" s="38">
        <v>28608286</v>
      </c>
      <c r="D7" s="38">
        <v>28608341</v>
      </c>
      <c r="E7" s="41" t="s">
        <v>46</v>
      </c>
      <c r="F7" s="41" t="s">
        <v>71</v>
      </c>
      <c r="G7" s="38"/>
      <c r="H7" s="42">
        <v>0.41499999999999998</v>
      </c>
      <c r="I7" s="42">
        <v>0.95454545454545459</v>
      </c>
      <c r="J7" s="38">
        <v>60</v>
      </c>
      <c r="K7" s="42">
        <v>0.4006172839506173</v>
      </c>
    </row>
    <row r="8" spans="1:13" x14ac:dyDescent="0.2">
      <c r="A8" s="38" t="s">
        <v>113</v>
      </c>
      <c r="B8" s="38">
        <v>17</v>
      </c>
      <c r="C8" s="38">
        <v>42288183</v>
      </c>
      <c r="D8" s="38">
        <v>42288246</v>
      </c>
      <c r="E8" s="41" t="s">
        <v>46</v>
      </c>
      <c r="F8" s="41" t="s">
        <v>72</v>
      </c>
      <c r="G8" s="38"/>
      <c r="H8" s="42">
        <v>0.42699999999999999</v>
      </c>
      <c r="I8" s="42">
        <v>0.95454545454545459</v>
      </c>
      <c r="J8" s="38">
        <v>44.4</v>
      </c>
      <c r="K8" s="42">
        <v>0.4006172839506173</v>
      </c>
    </row>
    <row r="10" spans="1:13" x14ac:dyDescent="0.2">
      <c r="B10" s="46" t="s">
        <v>35</v>
      </c>
      <c r="C10" s="46"/>
      <c r="D10" s="46"/>
      <c r="E10" s="46"/>
      <c r="F10" s="46"/>
      <c r="G10" s="46"/>
      <c r="H10" s="46" t="s">
        <v>7</v>
      </c>
      <c r="I10" s="46"/>
      <c r="J10" s="44"/>
    </row>
    <row r="11" spans="1:13" ht="17" thickBot="1" x14ac:dyDescent="0.25">
      <c r="B11" s="37" t="s">
        <v>42</v>
      </c>
      <c r="C11" s="37" t="s">
        <v>36</v>
      </c>
      <c r="D11" s="37" t="s">
        <v>37</v>
      </c>
      <c r="E11" s="37" t="s">
        <v>43</v>
      </c>
      <c r="F11" s="37" t="s">
        <v>44</v>
      </c>
      <c r="G11" s="37" t="s">
        <v>77</v>
      </c>
      <c r="H11" s="38" t="s">
        <v>39</v>
      </c>
      <c r="I11" s="38" t="s">
        <v>41</v>
      </c>
    </row>
    <row r="12" spans="1:13" ht="17" thickTop="1" x14ac:dyDescent="0.2">
      <c r="A12" s="45" t="s">
        <v>14</v>
      </c>
      <c r="B12" s="39">
        <v>11</v>
      </c>
      <c r="C12" s="39">
        <v>32417925</v>
      </c>
      <c r="D12" s="39"/>
      <c r="E12" s="40" t="s">
        <v>46</v>
      </c>
      <c r="F12" s="40" t="s">
        <v>74</v>
      </c>
      <c r="G12" s="39" t="s">
        <v>108</v>
      </c>
      <c r="H12" s="41" t="s">
        <v>52</v>
      </c>
      <c r="I12" s="42">
        <v>0.67359999999999998</v>
      </c>
    </row>
    <row r="13" spans="1:13" x14ac:dyDescent="0.2">
      <c r="A13" s="45" t="s">
        <v>13</v>
      </c>
      <c r="B13" s="38">
        <v>13</v>
      </c>
      <c r="C13" s="38">
        <v>28608281</v>
      </c>
      <c r="D13" s="38"/>
      <c r="E13" s="41" t="s">
        <v>60</v>
      </c>
      <c r="F13" s="41" t="s">
        <v>54</v>
      </c>
      <c r="G13" s="38" t="s">
        <v>109</v>
      </c>
      <c r="H13" s="41" t="s">
        <v>52</v>
      </c>
      <c r="I13" s="42">
        <v>0.20330000000000001</v>
      </c>
    </row>
    <row r="14" spans="1:13" x14ac:dyDescent="0.2">
      <c r="A14" s="45" t="s">
        <v>73</v>
      </c>
      <c r="B14" s="38">
        <v>1</v>
      </c>
      <c r="C14" s="38">
        <v>115258747</v>
      </c>
      <c r="D14" s="38"/>
      <c r="E14" s="41" t="s">
        <v>56</v>
      </c>
      <c r="F14" s="41" t="s">
        <v>54</v>
      </c>
      <c r="G14" s="38" t="s">
        <v>91</v>
      </c>
      <c r="H14" s="41" t="s">
        <v>52</v>
      </c>
      <c r="I14" s="42">
        <v>0.1113</v>
      </c>
    </row>
    <row r="15" spans="1:13" x14ac:dyDescent="0.2">
      <c r="A15" s="38" t="s">
        <v>114</v>
      </c>
      <c r="B15" s="38">
        <v>17</v>
      </c>
      <c r="C15" s="38">
        <v>42288185</v>
      </c>
      <c r="D15" s="38">
        <v>42288217</v>
      </c>
      <c r="E15" s="41" t="s">
        <v>46</v>
      </c>
      <c r="F15" s="41" t="s">
        <v>75</v>
      </c>
      <c r="G15" s="38"/>
      <c r="H15" s="42">
        <v>0.41699999999999998</v>
      </c>
      <c r="I15" s="42">
        <v>0.85760000000000003</v>
      </c>
    </row>
    <row r="18" spans="1:4" x14ac:dyDescent="0.2">
      <c r="A18" s="44" t="s">
        <v>99</v>
      </c>
    </row>
    <row r="19" spans="1:4" x14ac:dyDescent="0.2">
      <c r="A19" s="44" t="s">
        <v>92</v>
      </c>
      <c r="B19" s="36" t="s">
        <v>95</v>
      </c>
      <c r="C19" s="36" t="s">
        <v>96</v>
      </c>
      <c r="D19" s="36" t="s">
        <v>97</v>
      </c>
    </row>
    <row r="20" spans="1:4" x14ac:dyDescent="0.2">
      <c r="A20" s="36" t="s">
        <v>115</v>
      </c>
      <c r="B20" s="36">
        <v>1051</v>
      </c>
      <c r="C20" s="36">
        <v>0.98132586367880481</v>
      </c>
      <c r="D20" s="36">
        <v>0.93672014260249559</v>
      </c>
    </row>
    <row r="21" spans="1:4" x14ac:dyDescent="0.2">
      <c r="A21" s="36" t="s">
        <v>116</v>
      </c>
      <c r="B21" s="36">
        <v>20</v>
      </c>
      <c r="C21" s="36">
        <v>1.8674136321195144E-2</v>
      </c>
      <c r="D21" s="36">
        <v>1.7825311942959002E-2</v>
      </c>
    </row>
    <row r="22" spans="1:4" x14ac:dyDescent="0.2">
      <c r="A22" s="36" t="s">
        <v>0</v>
      </c>
      <c r="B22" s="36">
        <v>51</v>
      </c>
      <c r="D22" s="36">
        <v>4.5454545454545456E-2</v>
      </c>
    </row>
    <row r="23" spans="1:4" x14ac:dyDescent="0.2">
      <c r="A23" s="36" t="s">
        <v>107</v>
      </c>
      <c r="B23" s="36">
        <v>1122</v>
      </c>
    </row>
    <row r="25" spans="1:4" x14ac:dyDescent="0.2">
      <c r="A25" s="44" t="s">
        <v>98</v>
      </c>
      <c r="B25" s="36" t="s">
        <v>95</v>
      </c>
      <c r="C25" s="36" t="s">
        <v>96</v>
      </c>
      <c r="D25" s="36" t="s">
        <v>97</v>
      </c>
    </row>
    <row r="26" spans="1:4" x14ac:dyDescent="0.2">
      <c r="A26" s="36" t="s">
        <v>116</v>
      </c>
      <c r="B26" s="36">
        <v>125</v>
      </c>
      <c r="C26" s="36">
        <v>0.19260400616332821</v>
      </c>
      <c r="D26" s="36">
        <v>7.716049382716049E-2</v>
      </c>
    </row>
    <row r="27" spans="1:4" x14ac:dyDescent="0.2">
      <c r="A27" s="36" t="s">
        <v>117</v>
      </c>
      <c r="B27" s="36">
        <v>524</v>
      </c>
      <c r="C27" s="36">
        <v>0.80739599383667182</v>
      </c>
      <c r="D27" s="36">
        <v>0.32345679012345679</v>
      </c>
    </row>
    <row r="28" spans="1:4" x14ac:dyDescent="0.2">
      <c r="A28" s="36" t="s">
        <v>0</v>
      </c>
      <c r="B28" s="36">
        <v>971</v>
      </c>
      <c r="D28" s="36">
        <v>0.59938271604938276</v>
      </c>
    </row>
    <row r="29" spans="1:4" x14ac:dyDescent="0.2">
      <c r="A29" s="36" t="s">
        <v>107</v>
      </c>
      <c r="B29" s="36">
        <v>1620</v>
      </c>
    </row>
    <row r="31" spans="1:4" x14ac:dyDescent="0.2">
      <c r="A31" s="44" t="s">
        <v>101</v>
      </c>
    </row>
    <row r="32" spans="1:4" x14ac:dyDescent="0.2">
      <c r="B32" s="36" t="s">
        <v>95</v>
      </c>
      <c r="C32" s="36" t="s">
        <v>96</v>
      </c>
      <c r="D32" s="36" t="s">
        <v>97</v>
      </c>
    </row>
    <row r="33" spans="1:4" x14ac:dyDescent="0.2">
      <c r="A33" s="36" t="s">
        <v>118</v>
      </c>
      <c r="B33" s="36">
        <v>124</v>
      </c>
      <c r="C33" s="36">
        <v>0.21453287197231835</v>
      </c>
      <c r="D33" s="36">
        <v>0.18397626112759644</v>
      </c>
    </row>
    <row r="34" spans="1:4" x14ac:dyDescent="0.2">
      <c r="A34" s="36" t="s">
        <v>119</v>
      </c>
      <c r="B34" s="36">
        <v>242</v>
      </c>
      <c r="C34" s="36">
        <v>0.41868512110726641</v>
      </c>
      <c r="D34" s="36">
        <v>0.35905044510385759</v>
      </c>
    </row>
    <row r="35" spans="1:4" x14ac:dyDescent="0.2">
      <c r="A35" s="36" t="s">
        <v>120</v>
      </c>
      <c r="B35" s="36">
        <v>137</v>
      </c>
      <c r="C35" s="36">
        <v>0.23702422145328719</v>
      </c>
      <c r="D35" s="36">
        <v>0.20326409495548961</v>
      </c>
    </row>
    <row r="36" spans="1:4" x14ac:dyDescent="0.2">
      <c r="A36" s="36" t="s">
        <v>121</v>
      </c>
      <c r="B36" s="36">
        <v>75</v>
      </c>
      <c r="C36" s="36">
        <v>0.12975778546712802</v>
      </c>
      <c r="D36" s="36">
        <v>0.11127596439169139</v>
      </c>
    </row>
    <row r="37" spans="1:4" x14ac:dyDescent="0.2">
      <c r="A37" s="36" t="s">
        <v>0</v>
      </c>
      <c r="B37" s="36">
        <v>96</v>
      </c>
      <c r="D37" s="36">
        <v>0.14243323442136499</v>
      </c>
    </row>
    <row r="38" spans="1:4" x14ac:dyDescent="0.2">
      <c r="A38" s="36" t="s">
        <v>106</v>
      </c>
      <c r="B38" s="36">
        <v>674</v>
      </c>
    </row>
  </sheetData>
  <mergeCells count="5">
    <mergeCell ref="J2:K2"/>
    <mergeCell ref="B10:G10"/>
    <mergeCell ref="B2:G2"/>
    <mergeCell ref="H10:I10"/>
    <mergeCell ref="H2:I2"/>
  </mergeCells>
  <pageMargins left="0.7" right="0.7" top="0.75" bottom="0.75" header="0.3" footer="0.3"/>
  <pageSetup scale="6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AC43-C8DD-4A34-876B-5AEF2580547B}">
  <dimension ref="A1:AC52"/>
  <sheetViews>
    <sheetView topLeftCell="A40" workbookViewId="0">
      <selection activeCell="C47" sqref="C47"/>
    </sheetView>
  </sheetViews>
  <sheetFormatPr baseColWidth="10" defaultColWidth="8.83203125" defaultRowHeight="15" x14ac:dyDescent="0.2"/>
  <cols>
    <col min="11" max="11" width="14.33203125" customWidth="1"/>
    <col min="25" max="25" width="26.83203125" customWidth="1"/>
  </cols>
  <sheetData>
    <row r="1" spans="1:23" x14ac:dyDescent="0.2"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x14ac:dyDescent="0.2">
      <c r="I2" s="54" t="s">
        <v>32</v>
      </c>
      <c r="J2" s="54"/>
      <c r="K2" s="54"/>
      <c r="L2" s="54"/>
      <c r="M2" s="54"/>
      <c r="N2" s="55"/>
      <c r="O2" s="21"/>
      <c r="P2" s="51" t="s">
        <v>7</v>
      </c>
      <c r="Q2" s="52"/>
      <c r="R2" s="52"/>
      <c r="S2" s="53"/>
      <c r="T2" s="51" t="s">
        <v>8</v>
      </c>
      <c r="U2" s="52"/>
      <c r="V2" s="52"/>
      <c r="W2" s="53"/>
    </row>
    <row r="3" spans="1:23" x14ac:dyDescent="0.2">
      <c r="J3" t="s">
        <v>42</v>
      </c>
      <c r="K3" t="s">
        <v>36</v>
      </c>
      <c r="L3" t="s">
        <v>37</v>
      </c>
      <c r="M3" t="s">
        <v>43</v>
      </c>
      <c r="N3" t="s">
        <v>44</v>
      </c>
      <c r="P3" s="14" t="s">
        <v>38</v>
      </c>
      <c r="Q3" t="s">
        <v>39</v>
      </c>
      <c r="R3" t="s">
        <v>40</v>
      </c>
      <c r="S3" s="15" t="s">
        <v>41</v>
      </c>
      <c r="T3" s="14" t="s">
        <v>38</v>
      </c>
      <c r="U3" t="s">
        <v>39</v>
      </c>
      <c r="V3" t="s">
        <v>40</v>
      </c>
      <c r="W3" s="15" t="s">
        <v>41</v>
      </c>
    </row>
    <row r="4" spans="1:23" x14ac:dyDescent="0.2">
      <c r="I4" t="s">
        <v>14</v>
      </c>
      <c r="J4" t="s">
        <v>45</v>
      </c>
      <c r="K4">
        <v>32417915</v>
      </c>
      <c r="M4" t="s">
        <v>46</v>
      </c>
      <c r="N4" t="s">
        <v>47</v>
      </c>
      <c r="P4" s="14">
        <v>55.5</v>
      </c>
      <c r="Q4" t="s">
        <v>52</v>
      </c>
      <c r="R4">
        <v>53.2</v>
      </c>
      <c r="S4" s="15">
        <v>71.8</v>
      </c>
      <c r="T4" s="14">
        <v>88.5</v>
      </c>
      <c r="U4" t="s">
        <v>52</v>
      </c>
      <c r="V4">
        <v>79.7</v>
      </c>
      <c r="W4" s="15">
        <v>93.1</v>
      </c>
    </row>
    <row r="5" spans="1:23" x14ac:dyDescent="0.2">
      <c r="I5" t="s">
        <v>1</v>
      </c>
      <c r="J5" t="s">
        <v>48</v>
      </c>
      <c r="K5">
        <v>28608225</v>
      </c>
      <c r="L5">
        <v>28608320</v>
      </c>
      <c r="N5" t="s">
        <v>50</v>
      </c>
      <c r="P5" s="14" t="s">
        <v>52</v>
      </c>
      <c r="Q5">
        <v>0</v>
      </c>
      <c r="S5" s="15">
        <v>0.69</v>
      </c>
      <c r="T5" s="14"/>
      <c r="U5">
        <v>28.5</v>
      </c>
      <c r="W5" s="15">
        <v>98.35</v>
      </c>
    </row>
    <row r="6" spans="1:23" x14ac:dyDescent="0.2">
      <c r="A6" s="54">
        <v>15373</v>
      </c>
      <c r="B6" s="54"/>
      <c r="C6" s="54"/>
      <c r="D6" s="54"/>
      <c r="E6" s="54"/>
      <c r="F6" s="54"/>
      <c r="G6" s="54"/>
      <c r="I6" t="s">
        <v>2</v>
      </c>
      <c r="J6" t="s">
        <v>49</v>
      </c>
      <c r="K6">
        <v>42288176</v>
      </c>
      <c r="L6">
        <v>42288213</v>
      </c>
      <c r="N6" t="s">
        <v>51</v>
      </c>
      <c r="P6" s="16" t="s">
        <v>52</v>
      </c>
      <c r="Q6" s="17"/>
      <c r="R6" s="17">
        <v>44.5</v>
      </c>
      <c r="S6" s="18">
        <v>64.16</v>
      </c>
      <c r="T6" s="16"/>
      <c r="U6" s="17"/>
      <c r="V6" s="17">
        <v>44.1</v>
      </c>
      <c r="W6" s="18">
        <v>76.89</v>
      </c>
    </row>
    <row r="7" spans="1:23" x14ac:dyDescent="0.2">
      <c r="B7" s="54" t="s">
        <v>7</v>
      </c>
      <c r="C7" s="54"/>
      <c r="D7" s="54"/>
      <c r="E7" s="54" t="s">
        <v>8</v>
      </c>
      <c r="F7" s="54"/>
      <c r="G7" s="54"/>
    </row>
    <row r="8" spans="1:23" x14ac:dyDescent="0.2">
      <c r="B8" t="s">
        <v>4</v>
      </c>
      <c r="C8" t="s">
        <v>5</v>
      </c>
      <c r="D8" t="s">
        <v>29</v>
      </c>
      <c r="E8" t="s">
        <v>4</v>
      </c>
      <c r="F8" t="s">
        <v>5</v>
      </c>
      <c r="G8" t="s">
        <v>29</v>
      </c>
      <c r="I8" s="54" t="s">
        <v>34</v>
      </c>
      <c r="J8" s="54"/>
      <c r="K8" s="54"/>
      <c r="L8" s="54"/>
      <c r="M8" s="54"/>
      <c r="N8" s="55"/>
      <c r="O8" s="21"/>
      <c r="P8" s="51" t="s">
        <v>7</v>
      </c>
      <c r="Q8" s="52"/>
      <c r="R8" s="52"/>
      <c r="S8" s="53"/>
      <c r="T8" s="52" t="s">
        <v>8</v>
      </c>
      <c r="U8" s="52"/>
      <c r="V8" s="52"/>
      <c r="W8" s="53"/>
    </row>
    <row r="9" spans="1:23" x14ac:dyDescent="0.2">
      <c r="A9" t="s">
        <v>3</v>
      </c>
      <c r="B9">
        <v>1889</v>
      </c>
      <c r="C9" s="1"/>
      <c r="E9">
        <v>4375</v>
      </c>
      <c r="J9" t="s">
        <v>42</v>
      </c>
      <c r="K9" t="s">
        <v>36</v>
      </c>
      <c r="L9" t="s">
        <v>37</v>
      </c>
      <c r="M9" t="s">
        <v>43</v>
      </c>
      <c r="N9" t="s">
        <v>44</v>
      </c>
      <c r="P9" s="14" t="s">
        <v>38</v>
      </c>
      <c r="Q9" t="s">
        <v>39</v>
      </c>
      <c r="R9" t="s">
        <v>40</v>
      </c>
      <c r="S9" s="15" t="s">
        <v>41</v>
      </c>
      <c r="T9" t="s">
        <v>38</v>
      </c>
      <c r="U9" t="s">
        <v>39</v>
      </c>
      <c r="V9" t="s">
        <v>40</v>
      </c>
      <c r="W9" s="15" t="s">
        <v>41</v>
      </c>
    </row>
    <row r="10" spans="1:23" x14ac:dyDescent="0.2">
      <c r="A10" t="s">
        <v>0</v>
      </c>
      <c r="B10">
        <v>1356</v>
      </c>
      <c r="C10" s="1">
        <f>B10/$B$9</f>
        <v>0.71784012705134992</v>
      </c>
      <c r="D10">
        <v>55.5</v>
      </c>
      <c r="E10">
        <v>4073</v>
      </c>
      <c r="F10" s="1">
        <f>E10/$E$9</f>
        <v>0.93097142857142856</v>
      </c>
      <c r="G10">
        <v>88.5</v>
      </c>
      <c r="I10" t="s">
        <v>9</v>
      </c>
      <c r="J10">
        <v>1</v>
      </c>
      <c r="K10">
        <v>150601995</v>
      </c>
      <c r="M10" t="s">
        <v>53</v>
      </c>
      <c r="N10" t="s">
        <v>54</v>
      </c>
      <c r="P10" s="14">
        <v>50</v>
      </c>
      <c r="Q10" t="s">
        <v>52</v>
      </c>
      <c r="R10" t="s">
        <v>52</v>
      </c>
      <c r="S10" s="15">
        <v>49.8</v>
      </c>
      <c r="T10" s="19">
        <v>35.5</v>
      </c>
      <c r="U10" t="s">
        <v>52</v>
      </c>
      <c r="V10" t="s">
        <v>52</v>
      </c>
      <c r="W10" s="15">
        <v>56.39</v>
      </c>
    </row>
    <row r="11" spans="1:23" x14ac:dyDescent="0.2">
      <c r="A11" t="s">
        <v>1</v>
      </c>
      <c r="B11">
        <v>13</v>
      </c>
      <c r="C11" s="1">
        <f t="shared" ref="C11:C12" si="0">B11/$B$9</f>
        <v>6.8819481206987823E-3</v>
      </c>
      <c r="D11">
        <v>0</v>
      </c>
      <c r="E11">
        <v>4303</v>
      </c>
      <c r="F11" s="1">
        <f t="shared" ref="F11:F12" si="1">E11/$E$9</f>
        <v>0.98354285714285716</v>
      </c>
      <c r="G11">
        <v>28.5</v>
      </c>
      <c r="I11" t="s">
        <v>14</v>
      </c>
      <c r="J11" t="s">
        <v>55</v>
      </c>
      <c r="K11">
        <v>32417909</v>
      </c>
      <c r="M11" t="s">
        <v>56</v>
      </c>
      <c r="N11" t="s">
        <v>57</v>
      </c>
      <c r="P11" s="14">
        <v>0</v>
      </c>
      <c r="Q11" t="s">
        <v>52</v>
      </c>
      <c r="R11" t="s">
        <v>52</v>
      </c>
      <c r="S11" s="15">
        <v>0</v>
      </c>
      <c r="T11" s="19">
        <v>66.599999999999994</v>
      </c>
      <c r="U11" t="s">
        <v>52</v>
      </c>
      <c r="V11" t="s">
        <v>52</v>
      </c>
      <c r="W11" s="15">
        <v>59.99</v>
      </c>
    </row>
    <row r="12" spans="1:23" x14ac:dyDescent="0.2">
      <c r="A12" t="s">
        <v>2</v>
      </c>
      <c r="B12">
        <v>1212</v>
      </c>
      <c r="C12" s="1">
        <f t="shared" si="0"/>
        <v>0.64160931709899416</v>
      </c>
      <c r="D12">
        <v>44.5</v>
      </c>
      <c r="E12">
        <v>3364</v>
      </c>
      <c r="F12" s="1">
        <f t="shared" si="1"/>
        <v>0.76891428571428566</v>
      </c>
      <c r="G12">
        <v>44.1</v>
      </c>
      <c r="I12" t="s">
        <v>10</v>
      </c>
      <c r="J12" t="s">
        <v>45</v>
      </c>
      <c r="K12">
        <v>93430372</v>
      </c>
      <c r="M12" t="s">
        <v>56</v>
      </c>
      <c r="N12" t="s">
        <v>53</v>
      </c>
      <c r="P12" s="14">
        <v>16.899999999999999</v>
      </c>
      <c r="Q12" t="s">
        <v>52</v>
      </c>
      <c r="R12" t="s">
        <v>52</v>
      </c>
      <c r="S12" s="15">
        <v>19.329999999999998</v>
      </c>
      <c r="T12" s="19">
        <v>59.1</v>
      </c>
      <c r="U12" t="s">
        <v>52</v>
      </c>
      <c r="V12" t="s">
        <v>52</v>
      </c>
      <c r="W12" s="15">
        <v>43.17</v>
      </c>
    </row>
    <row r="13" spans="1:23" x14ac:dyDescent="0.2">
      <c r="C13" s="1"/>
      <c r="F13" s="1"/>
      <c r="I13" t="s">
        <v>11</v>
      </c>
      <c r="J13">
        <v>12</v>
      </c>
      <c r="K13">
        <v>8025812</v>
      </c>
      <c r="M13" t="s">
        <v>54</v>
      </c>
      <c r="N13" t="s">
        <v>60</v>
      </c>
      <c r="P13" s="14" t="s">
        <v>15</v>
      </c>
      <c r="Q13" t="s">
        <v>52</v>
      </c>
      <c r="R13" t="s">
        <v>52</v>
      </c>
      <c r="S13" s="15">
        <v>47.97</v>
      </c>
      <c r="T13" s="19" t="s">
        <v>15</v>
      </c>
      <c r="U13" t="s">
        <v>52</v>
      </c>
      <c r="V13" t="s">
        <v>52</v>
      </c>
      <c r="W13" s="15">
        <v>43.36</v>
      </c>
    </row>
    <row r="14" spans="1:23" x14ac:dyDescent="0.2">
      <c r="A14" s="54">
        <v>30286</v>
      </c>
      <c r="B14" s="54"/>
      <c r="C14" s="54"/>
      <c r="D14" s="54"/>
      <c r="E14" s="54"/>
      <c r="F14" s="54"/>
      <c r="G14" s="54"/>
      <c r="I14" t="s">
        <v>12</v>
      </c>
      <c r="J14" t="s">
        <v>59</v>
      </c>
      <c r="K14">
        <v>11217304</v>
      </c>
      <c r="M14" t="s">
        <v>53</v>
      </c>
      <c r="N14" t="s">
        <v>60</v>
      </c>
      <c r="P14" s="14">
        <v>20.6</v>
      </c>
      <c r="Q14" t="s">
        <v>52</v>
      </c>
      <c r="R14" t="s">
        <v>52</v>
      </c>
      <c r="S14" s="15">
        <v>23.22</v>
      </c>
      <c r="T14" s="19">
        <v>38.6</v>
      </c>
      <c r="U14" t="s">
        <v>52</v>
      </c>
      <c r="V14" t="s">
        <v>52</v>
      </c>
      <c r="W14" s="15">
        <v>80.540000000000006</v>
      </c>
    </row>
    <row r="15" spans="1:23" x14ac:dyDescent="0.2">
      <c r="B15" s="54" t="s">
        <v>7</v>
      </c>
      <c r="C15" s="54"/>
      <c r="D15" s="54"/>
      <c r="E15" s="54" t="s">
        <v>8</v>
      </c>
      <c r="F15" s="54"/>
      <c r="G15" s="54"/>
      <c r="I15" t="s">
        <v>14</v>
      </c>
      <c r="J15" t="s">
        <v>55</v>
      </c>
      <c r="K15">
        <v>32417941</v>
      </c>
      <c r="M15" t="s">
        <v>56</v>
      </c>
      <c r="N15" t="s">
        <v>58</v>
      </c>
      <c r="P15" s="14">
        <v>0</v>
      </c>
      <c r="Q15" t="s">
        <v>52</v>
      </c>
      <c r="R15" t="s">
        <v>52</v>
      </c>
      <c r="S15" s="15">
        <v>0</v>
      </c>
      <c r="T15" s="19">
        <v>33</v>
      </c>
      <c r="U15" t="s">
        <v>52</v>
      </c>
      <c r="V15" t="s">
        <v>52</v>
      </c>
      <c r="W15" s="15">
        <v>38.33</v>
      </c>
    </row>
    <row r="16" spans="1:23" x14ac:dyDescent="0.2">
      <c r="B16" t="s">
        <v>4</v>
      </c>
      <c r="C16" t="s">
        <v>5</v>
      </c>
      <c r="D16" t="s">
        <v>29</v>
      </c>
      <c r="E16" t="s">
        <v>4</v>
      </c>
      <c r="F16" t="s">
        <v>5</v>
      </c>
      <c r="G16" t="s">
        <v>29</v>
      </c>
      <c r="I16" t="s">
        <v>28</v>
      </c>
      <c r="J16" t="s">
        <v>48</v>
      </c>
      <c r="K16">
        <v>28608221</v>
      </c>
      <c r="L16">
        <v>28608252</v>
      </c>
      <c r="N16" t="s">
        <v>61</v>
      </c>
      <c r="P16" s="14" t="s">
        <v>52</v>
      </c>
      <c r="Q16">
        <v>48.8</v>
      </c>
      <c r="R16" t="s">
        <v>52</v>
      </c>
      <c r="S16" s="15">
        <v>4.8499999999999996</v>
      </c>
      <c r="T16" s="19" t="s">
        <v>52</v>
      </c>
      <c r="U16">
        <v>46.51</v>
      </c>
      <c r="V16" t="s">
        <v>52</v>
      </c>
      <c r="W16" s="15">
        <v>15.27</v>
      </c>
    </row>
    <row r="17" spans="1:28" x14ac:dyDescent="0.2">
      <c r="A17" t="s">
        <v>3</v>
      </c>
      <c r="B17">
        <v>2804</v>
      </c>
      <c r="C17" s="1"/>
      <c r="E17">
        <v>2724</v>
      </c>
      <c r="F17" s="1"/>
      <c r="I17" t="s">
        <v>2</v>
      </c>
      <c r="J17" t="s">
        <v>49</v>
      </c>
      <c r="K17">
        <v>42288178</v>
      </c>
      <c r="L17">
        <v>42288216</v>
      </c>
      <c r="N17" t="s">
        <v>62</v>
      </c>
      <c r="P17" s="16" t="s">
        <v>52</v>
      </c>
      <c r="Q17" s="17">
        <v>44.38</v>
      </c>
      <c r="R17" s="17" t="s">
        <v>52</v>
      </c>
      <c r="S17" s="18">
        <v>58.42</v>
      </c>
      <c r="T17" s="20" t="s">
        <v>52</v>
      </c>
      <c r="U17" s="17">
        <v>51.98</v>
      </c>
      <c r="V17" s="17" t="s">
        <v>52</v>
      </c>
      <c r="W17" s="18">
        <v>62.86</v>
      </c>
    </row>
    <row r="18" spans="1:28" x14ac:dyDescent="0.2">
      <c r="A18" t="s">
        <v>9</v>
      </c>
      <c r="B18">
        <v>1399</v>
      </c>
      <c r="C18" s="1">
        <f>B18/$B$17</f>
        <v>0.49893009985734665</v>
      </c>
      <c r="D18">
        <v>50</v>
      </c>
      <c r="E18">
        <v>1536</v>
      </c>
      <c r="F18" s="1">
        <f>E18/$E$17</f>
        <v>0.56387665198237891</v>
      </c>
      <c r="G18" s="1">
        <v>0.35499999999999998</v>
      </c>
    </row>
    <row r="19" spans="1:28" x14ac:dyDescent="0.2">
      <c r="A19" t="s">
        <v>14</v>
      </c>
      <c r="B19">
        <v>0</v>
      </c>
      <c r="C19" s="1">
        <f t="shared" ref="C19:C25" si="2">B19/$B$17</f>
        <v>0</v>
      </c>
      <c r="D19">
        <v>0</v>
      </c>
      <c r="E19">
        <v>1634</v>
      </c>
      <c r="F19" s="1">
        <f t="shared" ref="F19:F25" si="3">E19/$E$17</f>
        <v>0.59985315712187959</v>
      </c>
      <c r="G19" s="1">
        <v>0.66600000000000004</v>
      </c>
    </row>
    <row r="20" spans="1:28" x14ac:dyDescent="0.2">
      <c r="A20" t="s">
        <v>10</v>
      </c>
      <c r="B20">
        <v>542</v>
      </c>
      <c r="C20" s="1">
        <f t="shared" si="2"/>
        <v>0.19329529243937232</v>
      </c>
      <c r="D20">
        <v>16.899999999999999</v>
      </c>
      <c r="E20">
        <v>1176</v>
      </c>
      <c r="F20" s="1">
        <f t="shared" si="3"/>
        <v>0.43171806167400884</v>
      </c>
      <c r="G20" s="1">
        <v>0.59099999999999997</v>
      </c>
      <c r="I20" s="47" t="s">
        <v>33</v>
      </c>
      <c r="J20" s="47"/>
      <c r="K20" s="47"/>
      <c r="L20" s="47"/>
      <c r="M20" s="47"/>
      <c r="N20" s="47"/>
      <c r="O20" s="22"/>
      <c r="P20" s="48" t="s">
        <v>7</v>
      </c>
      <c r="Q20" s="49"/>
      <c r="R20" s="49"/>
      <c r="S20" s="50"/>
      <c r="T20" s="48" t="s">
        <v>8</v>
      </c>
      <c r="U20" s="49"/>
      <c r="V20" s="49"/>
      <c r="W20" s="50"/>
      <c r="Y20" t="s">
        <v>99</v>
      </c>
    </row>
    <row r="21" spans="1:28" x14ac:dyDescent="0.2">
      <c r="A21" t="s">
        <v>11</v>
      </c>
      <c r="B21">
        <v>1345</v>
      </c>
      <c r="C21" s="1">
        <f t="shared" si="2"/>
        <v>0.47967189728958631</v>
      </c>
      <c r="D21" t="s">
        <v>15</v>
      </c>
      <c r="E21">
        <v>1181</v>
      </c>
      <c r="F21" s="1">
        <f t="shared" si="3"/>
        <v>0.43355359765051393</v>
      </c>
      <c r="G21" t="s">
        <v>15</v>
      </c>
      <c r="I21" s="23"/>
      <c r="J21" s="23" t="s">
        <v>42</v>
      </c>
      <c r="K21" s="23" t="s">
        <v>36</v>
      </c>
      <c r="L21" s="23" t="s">
        <v>37</v>
      </c>
      <c r="M21" s="23" t="s">
        <v>43</v>
      </c>
      <c r="N21" s="23" t="s">
        <v>44</v>
      </c>
      <c r="O21" s="23" t="s">
        <v>77</v>
      </c>
      <c r="P21" s="24" t="s">
        <v>38</v>
      </c>
      <c r="Q21" s="23" t="s">
        <v>39</v>
      </c>
      <c r="R21" s="23" t="s">
        <v>40</v>
      </c>
      <c r="S21" s="25" t="s">
        <v>41</v>
      </c>
      <c r="T21" s="24" t="s">
        <v>38</v>
      </c>
      <c r="U21" s="23" t="s">
        <v>39</v>
      </c>
      <c r="V21" s="23" t="s">
        <v>40</v>
      </c>
      <c r="W21" s="25" t="s">
        <v>41</v>
      </c>
      <c r="Y21" s="23" t="s">
        <v>92</v>
      </c>
      <c r="Z21" s="23" t="s">
        <v>95</v>
      </c>
      <c r="AA21" s="23" t="s">
        <v>96</v>
      </c>
      <c r="AB21" s="23" t="s">
        <v>97</v>
      </c>
    </row>
    <row r="22" spans="1:28" x14ac:dyDescent="0.2">
      <c r="A22" t="s">
        <v>12</v>
      </c>
      <c r="B22">
        <v>651</v>
      </c>
      <c r="C22" s="1">
        <f t="shared" si="2"/>
        <v>0.23216833095577746</v>
      </c>
      <c r="D22">
        <v>20.6</v>
      </c>
      <c r="E22">
        <v>2194</v>
      </c>
      <c r="F22" s="1">
        <f t="shared" si="3"/>
        <v>0.80543318649045526</v>
      </c>
      <c r="G22" s="1">
        <v>0.38600000000000001</v>
      </c>
      <c r="I22" s="23" t="s">
        <v>63</v>
      </c>
      <c r="J22" s="23" t="s">
        <v>67</v>
      </c>
      <c r="K22" s="23">
        <v>113562751</v>
      </c>
      <c r="L22" s="23"/>
      <c r="M22" s="23" t="s">
        <v>56</v>
      </c>
      <c r="N22" s="23" t="s">
        <v>54</v>
      </c>
      <c r="O22" s="23" t="s">
        <v>78</v>
      </c>
      <c r="P22" s="24">
        <v>38.5</v>
      </c>
      <c r="Q22" s="23" t="s">
        <v>52</v>
      </c>
      <c r="R22" s="23" t="s">
        <v>52</v>
      </c>
      <c r="S22" s="26">
        <f t="shared" ref="S22:S28" si="4">C46</f>
        <v>0.63458110516934041</v>
      </c>
      <c r="T22" s="24">
        <v>12.2</v>
      </c>
      <c r="U22" s="23" t="s">
        <v>52</v>
      </c>
      <c r="V22" s="23" t="s">
        <v>52</v>
      </c>
      <c r="W22" s="26">
        <f t="shared" ref="W22:W28" si="5">F46</f>
        <v>0.31296296296296294</v>
      </c>
      <c r="Y22" t="s">
        <v>93</v>
      </c>
      <c r="Z22">
        <v>1051</v>
      </c>
      <c r="AA22" s="34">
        <f>Z22/(Z22+Z23)</f>
        <v>0.98132586367880481</v>
      </c>
      <c r="AB22" s="34">
        <f>Z22/SUM(Z22:Z24)</f>
        <v>0.93672014260249559</v>
      </c>
    </row>
    <row r="23" spans="1:28" x14ac:dyDescent="0.2">
      <c r="A23" t="s">
        <v>30</v>
      </c>
      <c r="B23">
        <v>0</v>
      </c>
      <c r="C23" s="1">
        <v>0</v>
      </c>
      <c r="D23">
        <v>0</v>
      </c>
      <c r="E23">
        <v>1044</v>
      </c>
      <c r="F23" s="1">
        <f t="shared" si="3"/>
        <v>0.38325991189427311</v>
      </c>
      <c r="G23" s="1">
        <v>0.33</v>
      </c>
      <c r="I23" s="23" t="s">
        <v>24</v>
      </c>
      <c r="J23" s="23" t="s">
        <v>55</v>
      </c>
      <c r="K23" s="23">
        <v>32417944</v>
      </c>
      <c r="L23" s="23"/>
      <c r="M23" s="23" t="s">
        <v>56</v>
      </c>
      <c r="N23" s="23" t="s">
        <v>68</v>
      </c>
      <c r="O23" s="23" t="s">
        <v>80</v>
      </c>
      <c r="P23" s="24" t="s">
        <v>15</v>
      </c>
      <c r="Q23" s="23" t="s">
        <v>52</v>
      </c>
      <c r="R23" s="23" t="s">
        <v>52</v>
      </c>
      <c r="S23" s="26" t="s">
        <v>15</v>
      </c>
      <c r="T23" s="24">
        <v>69.2</v>
      </c>
      <c r="U23" s="23" t="s">
        <v>52</v>
      </c>
      <c r="V23" s="23" t="s">
        <v>52</v>
      </c>
      <c r="W23" s="26">
        <f t="shared" si="5"/>
        <v>0.38765432098765434</v>
      </c>
      <c r="Y23" t="s">
        <v>94</v>
      </c>
      <c r="Z23">
        <v>20</v>
      </c>
      <c r="AA23" s="34">
        <f>Z23/(Z23+Z22)</f>
        <v>1.8674136321195144E-2</v>
      </c>
      <c r="AB23" s="34">
        <f>Z23/SUM(Z22:Z24)</f>
        <v>1.7825311942959002E-2</v>
      </c>
    </row>
    <row r="24" spans="1:28" x14ac:dyDescent="0.2">
      <c r="A24" t="s">
        <v>28</v>
      </c>
      <c r="B24">
        <v>136</v>
      </c>
      <c r="C24" s="1">
        <f t="shared" si="2"/>
        <v>4.850213980028531E-2</v>
      </c>
      <c r="D24">
        <v>48.8</v>
      </c>
      <c r="E24">
        <v>416</v>
      </c>
      <c r="F24" s="1">
        <f t="shared" si="3"/>
        <v>0.1527165932452276</v>
      </c>
      <c r="G24" s="1">
        <v>0.46510000000000001</v>
      </c>
      <c r="I24" s="23" t="s">
        <v>64</v>
      </c>
      <c r="J24" s="27">
        <v>13</v>
      </c>
      <c r="K24" s="28">
        <v>101707253</v>
      </c>
      <c r="L24" s="23"/>
      <c r="M24" s="29" t="s">
        <v>53</v>
      </c>
      <c r="N24" s="29" t="s">
        <v>54</v>
      </c>
      <c r="O24" s="29" t="s">
        <v>81</v>
      </c>
      <c r="P24" s="24">
        <v>61.3</v>
      </c>
      <c r="Q24" s="23" t="s">
        <v>52</v>
      </c>
      <c r="R24" s="23" t="s">
        <v>52</v>
      </c>
      <c r="S24" s="26">
        <f t="shared" si="4"/>
        <v>0.85115864527629237</v>
      </c>
      <c r="T24" s="24">
        <v>10.9</v>
      </c>
      <c r="U24" s="23" t="s">
        <v>52</v>
      </c>
      <c r="V24" s="23" t="s">
        <v>52</v>
      </c>
      <c r="W24" s="26">
        <f t="shared" si="5"/>
        <v>0.27654320987654318</v>
      </c>
      <c r="Y24" t="s">
        <v>0</v>
      </c>
      <c r="Z24">
        <v>51</v>
      </c>
      <c r="AB24" s="34">
        <f>Z24/SUM(Z22:Z24)</f>
        <v>4.5454545454545456E-2</v>
      </c>
    </row>
    <row r="25" spans="1:28" x14ac:dyDescent="0.2">
      <c r="A25" t="s">
        <v>2</v>
      </c>
      <c r="B25">
        <v>1638</v>
      </c>
      <c r="C25" s="1">
        <f t="shared" si="2"/>
        <v>0.58416547788873041</v>
      </c>
      <c r="D25">
        <v>44.38</v>
      </c>
      <c r="E25">
        <v>1713</v>
      </c>
      <c r="F25" s="1">
        <f t="shared" si="3"/>
        <v>0.62885462555066074</v>
      </c>
      <c r="G25">
        <v>51.98</v>
      </c>
      <c r="I25" s="23" t="s">
        <v>65</v>
      </c>
      <c r="J25" s="27">
        <v>16</v>
      </c>
      <c r="K25" s="28">
        <v>74660313</v>
      </c>
      <c r="L25" s="23"/>
      <c r="M25" s="29" t="s">
        <v>53</v>
      </c>
      <c r="N25" s="29" t="s">
        <v>54</v>
      </c>
      <c r="O25" s="29" t="s">
        <v>82</v>
      </c>
      <c r="P25" s="24">
        <v>52.7</v>
      </c>
      <c r="Q25" s="23" t="s">
        <v>52</v>
      </c>
      <c r="R25" s="23" t="s">
        <v>52</v>
      </c>
      <c r="S25" s="26">
        <f t="shared" si="4"/>
        <v>0.63547237076648844</v>
      </c>
      <c r="T25" s="24">
        <v>15.8</v>
      </c>
      <c r="U25" s="23" t="s">
        <v>52</v>
      </c>
      <c r="V25" s="23" t="s">
        <v>52</v>
      </c>
      <c r="W25" s="26">
        <f t="shared" si="5"/>
        <v>0.295679012345679</v>
      </c>
      <c r="Y25" t="s">
        <v>107</v>
      </c>
      <c r="Z25">
        <f>SUM(Z20:Z24)</f>
        <v>1122</v>
      </c>
      <c r="AB25" s="34"/>
    </row>
    <row r="26" spans="1:28" x14ac:dyDescent="0.2">
      <c r="C26" s="1"/>
      <c r="F26" s="1"/>
      <c r="I26" s="23" t="s">
        <v>66</v>
      </c>
      <c r="J26" s="23" t="s">
        <v>69</v>
      </c>
      <c r="K26" s="23">
        <v>47042546</v>
      </c>
      <c r="L26" s="23"/>
      <c r="M26" s="23" t="s">
        <v>60</v>
      </c>
      <c r="N26" s="23" t="s">
        <v>70</v>
      </c>
      <c r="O26" s="23" t="s">
        <v>79</v>
      </c>
      <c r="P26" s="24" t="s">
        <v>15</v>
      </c>
      <c r="Q26" s="23" t="s">
        <v>52</v>
      </c>
      <c r="R26" s="23" t="s">
        <v>52</v>
      </c>
      <c r="S26" s="26">
        <f t="shared" si="4"/>
        <v>0</v>
      </c>
      <c r="T26" s="24">
        <v>27.2</v>
      </c>
      <c r="U26" s="23" t="s">
        <v>52</v>
      </c>
      <c r="V26" s="23" t="s">
        <v>52</v>
      </c>
      <c r="W26" s="26">
        <f t="shared" si="5"/>
        <v>0.32283950617283952</v>
      </c>
    </row>
    <row r="27" spans="1:28" x14ac:dyDescent="0.2">
      <c r="A27" s="54">
        <v>16564</v>
      </c>
      <c r="B27" s="54"/>
      <c r="C27" s="54"/>
      <c r="D27" s="54"/>
      <c r="I27" s="23" t="s">
        <v>1</v>
      </c>
      <c r="J27" s="23" t="s">
        <v>48</v>
      </c>
      <c r="K27" s="23">
        <v>28608286</v>
      </c>
      <c r="L27" s="23">
        <v>28608341</v>
      </c>
      <c r="M27" s="23"/>
      <c r="N27" s="23" t="s">
        <v>71</v>
      </c>
      <c r="O27" s="23"/>
      <c r="P27" s="24" t="s">
        <v>52</v>
      </c>
      <c r="Q27" s="23">
        <v>41.5</v>
      </c>
      <c r="R27" s="23" t="s">
        <v>52</v>
      </c>
      <c r="S27" s="26">
        <f t="shared" si="4"/>
        <v>0.95454545454545459</v>
      </c>
      <c r="T27" s="24" t="s">
        <v>52</v>
      </c>
      <c r="U27" s="23">
        <v>60</v>
      </c>
      <c r="V27" s="23" t="s">
        <v>52</v>
      </c>
      <c r="W27" s="26">
        <f t="shared" si="5"/>
        <v>0.4006172839506173</v>
      </c>
      <c r="Y27" s="23" t="s">
        <v>98</v>
      </c>
      <c r="Z27" s="23" t="s">
        <v>95</v>
      </c>
      <c r="AA27" s="23" t="s">
        <v>96</v>
      </c>
      <c r="AB27" s="23" t="s">
        <v>97</v>
      </c>
    </row>
    <row r="28" spans="1:28" x14ac:dyDescent="0.2">
      <c r="B28" s="54" t="s">
        <v>7</v>
      </c>
      <c r="C28" s="54"/>
      <c r="D28" s="54"/>
      <c r="E28" s="54" t="s">
        <v>8</v>
      </c>
      <c r="F28" s="54"/>
      <c r="G28" s="54"/>
      <c r="I28" s="23" t="s">
        <v>2</v>
      </c>
      <c r="J28" s="23" t="s">
        <v>49</v>
      </c>
      <c r="K28" s="23">
        <v>42288183</v>
      </c>
      <c r="L28" s="23">
        <v>42288246</v>
      </c>
      <c r="M28" s="23"/>
      <c r="N28" s="23" t="s">
        <v>72</v>
      </c>
      <c r="O28" s="23"/>
      <c r="P28" s="30" t="s">
        <v>52</v>
      </c>
      <c r="Q28" s="31">
        <v>42.7</v>
      </c>
      <c r="R28" s="31" t="s">
        <v>52</v>
      </c>
      <c r="S28" s="32">
        <f t="shared" si="4"/>
        <v>0.95454545454545459</v>
      </c>
      <c r="T28" s="30" t="s">
        <v>52</v>
      </c>
      <c r="U28" s="31">
        <v>44.4</v>
      </c>
      <c r="V28" s="31" t="s">
        <v>52</v>
      </c>
      <c r="W28" s="32">
        <f t="shared" si="5"/>
        <v>0.4006172839506173</v>
      </c>
      <c r="Y28" t="s">
        <v>94</v>
      </c>
      <c r="Z28">
        <v>125</v>
      </c>
      <c r="AA28" s="34">
        <f>Z28/(Z28+Z29)</f>
        <v>0.19260400616332821</v>
      </c>
      <c r="AB28" s="34">
        <f>Z28/SUM(Z28:Z30)</f>
        <v>7.716049382716049E-2</v>
      </c>
    </row>
    <row r="29" spans="1:28" x14ac:dyDescent="0.2">
      <c r="B29" t="s">
        <v>4</v>
      </c>
      <c r="C29" t="s">
        <v>5</v>
      </c>
      <c r="D29" t="s">
        <v>6</v>
      </c>
      <c r="E29" t="s">
        <v>4</v>
      </c>
      <c r="F29" t="s">
        <v>5</v>
      </c>
      <c r="G29" t="s">
        <v>6</v>
      </c>
      <c r="I29" s="23" t="s">
        <v>14</v>
      </c>
      <c r="J29" s="23" t="s">
        <v>55</v>
      </c>
      <c r="K29" s="23">
        <v>32417946</v>
      </c>
      <c r="L29" s="23"/>
      <c r="M29" s="23" t="s">
        <v>54</v>
      </c>
      <c r="N29" s="23" t="s">
        <v>76</v>
      </c>
      <c r="O29" s="23" t="s">
        <v>83</v>
      </c>
      <c r="P29" s="23">
        <v>0</v>
      </c>
      <c r="Q29" s="23" t="s">
        <v>52</v>
      </c>
      <c r="R29" s="23" t="s">
        <v>52</v>
      </c>
      <c r="S29" s="33">
        <f>C47</f>
        <v>1.7825311942959002E-2</v>
      </c>
      <c r="T29" s="23" t="s">
        <v>15</v>
      </c>
      <c r="U29" s="23" t="s">
        <v>52</v>
      </c>
      <c r="V29" s="23" t="s">
        <v>52</v>
      </c>
      <c r="W29" s="23" t="s">
        <v>15</v>
      </c>
      <c r="Y29" t="s">
        <v>100</v>
      </c>
      <c r="Z29">
        <v>524</v>
      </c>
      <c r="AA29" s="34">
        <f>Z29/(Z29+Z28)</f>
        <v>0.80739599383667182</v>
      </c>
      <c r="AB29" s="34">
        <f>Z29/SUM(Z28:Z30)</f>
        <v>0.32345679012345679</v>
      </c>
    </row>
    <row r="30" spans="1:28" x14ac:dyDescent="0.2">
      <c r="A30" t="s">
        <v>3</v>
      </c>
      <c r="B30">
        <v>674</v>
      </c>
      <c r="C30" s="1"/>
      <c r="F30" s="1"/>
      <c r="I30" s="47" t="s">
        <v>35</v>
      </c>
      <c r="J30" s="47"/>
      <c r="K30" s="47"/>
      <c r="L30" s="47"/>
      <c r="M30" s="47"/>
      <c r="N30" s="47"/>
      <c r="O30" s="22"/>
      <c r="P30" s="48" t="s">
        <v>7</v>
      </c>
      <c r="Q30" s="49"/>
      <c r="R30" s="49"/>
      <c r="S30" s="50"/>
      <c r="T30" s="23"/>
      <c r="U30" s="23"/>
      <c r="V30" s="23"/>
      <c r="W30" s="23"/>
      <c r="Y30" t="s">
        <v>0</v>
      </c>
      <c r="Z30">
        <v>971</v>
      </c>
      <c r="AB30" s="34">
        <f>Z30/SUM(Z28:Z30)</f>
        <v>0.59938271604938276</v>
      </c>
    </row>
    <row r="31" spans="1:28" x14ac:dyDescent="0.2">
      <c r="A31" t="s">
        <v>16</v>
      </c>
      <c r="B31">
        <v>1344</v>
      </c>
      <c r="C31" s="1">
        <f>B31/$B$30</f>
        <v>1.9940652818991098</v>
      </c>
      <c r="D31">
        <v>36.799999999999997</v>
      </c>
      <c r="F31" s="1"/>
      <c r="I31" s="23"/>
      <c r="J31" s="23" t="s">
        <v>42</v>
      </c>
      <c r="K31" s="23" t="s">
        <v>36</v>
      </c>
      <c r="L31" s="23" t="s">
        <v>37</v>
      </c>
      <c r="M31" s="23" t="s">
        <v>43</v>
      </c>
      <c r="N31" s="23" t="s">
        <v>44</v>
      </c>
      <c r="O31" s="23" t="s">
        <v>77</v>
      </c>
      <c r="P31" s="24" t="s">
        <v>38</v>
      </c>
      <c r="Q31" s="23" t="s">
        <v>39</v>
      </c>
      <c r="R31" s="23" t="s">
        <v>40</v>
      </c>
      <c r="S31" s="25" t="s">
        <v>41</v>
      </c>
      <c r="T31" s="23"/>
      <c r="U31" s="23"/>
      <c r="V31" s="23"/>
      <c r="W31" s="23"/>
      <c r="Y31" t="s">
        <v>107</v>
      </c>
      <c r="Z31">
        <f>SUM(Z26:Z30)</f>
        <v>1620</v>
      </c>
    </row>
    <row r="32" spans="1:28" x14ac:dyDescent="0.2">
      <c r="A32" t="s">
        <v>17</v>
      </c>
      <c r="B32">
        <v>903</v>
      </c>
      <c r="C32" s="1">
        <f t="shared" ref="C32:C40" si="6">B32/$B$30</f>
        <v>1.3397626112759644</v>
      </c>
      <c r="D32">
        <v>53.4</v>
      </c>
      <c r="F32" s="1"/>
      <c r="I32" s="23" t="s">
        <v>16</v>
      </c>
      <c r="J32" s="27">
        <v>1</v>
      </c>
      <c r="K32" s="28">
        <v>85548058</v>
      </c>
      <c r="L32" s="23"/>
      <c r="M32" s="29" t="s">
        <v>60</v>
      </c>
      <c r="N32" s="29" t="s">
        <v>46</v>
      </c>
      <c r="O32" s="29" t="s">
        <v>84</v>
      </c>
      <c r="P32" s="23">
        <v>36.799999999999997</v>
      </c>
      <c r="Q32" s="23"/>
      <c r="R32" s="23"/>
      <c r="S32" s="23"/>
      <c r="T32" s="23"/>
      <c r="U32" s="23"/>
    </row>
    <row r="33" spans="1:29" x14ac:dyDescent="0.2">
      <c r="A33" t="s">
        <v>18</v>
      </c>
      <c r="B33">
        <v>872</v>
      </c>
      <c r="C33" s="1">
        <f t="shared" si="6"/>
        <v>1.2937685459940653</v>
      </c>
      <c r="D33">
        <v>35.1</v>
      </c>
      <c r="F33" s="1"/>
      <c r="I33" s="23" t="s">
        <v>17</v>
      </c>
      <c r="J33" s="27">
        <v>1</v>
      </c>
      <c r="K33" s="28">
        <v>178411894</v>
      </c>
      <c r="L33" s="23"/>
      <c r="M33" s="29" t="s">
        <v>53</v>
      </c>
      <c r="N33" s="29" t="s">
        <v>60</v>
      </c>
      <c r="O33" s="29" t="s">
        <v>85</v>
      </c>
      <c r="P33" s="23">
        <v>53.4</v>
      </c>
      <c r="Q33" s="23"/>
      <c r="R33" s="23"/>
      <c r="S33" s="23"/>
      <c r="T33" s="23"/>
      <c r="U33" s="23"/>
      <c r="Y33" t="s">
        <v>101</v>
      </c>
    </row>
    <row r="34" spans="1:29" x14ac:dyDescent="0.2">
      <c r="A34" t="s">
        <v>19</v>
      </c>
      <c r="B34">
        <v>259</v>
      </c>
      <c r="C34" s="1">
        <f t="shared" si="6"/>
        <v>0.38427299703264095</v>
      </c>
      <c r="D34">
        <v>20.5</v>
      </c>
      <c r="I34" s="23" t="s">
        <v>18</v>
      </c>
      <c r="J34" s="27">
        <v>3</v>
      </c>
      <c r="K34" s="28">
        <v>126139061</v>
      </c>
      <c r="L34" s="23"/>
      <c r="M34" s="29" t="s">
        <v>56</v>
      </c>
      <c r="N34" s="29" t="s">
        <v>54</v>
      </c>
      <c r="O34" s="29" t="s">
        <v>86</v>
      </c>
      <c r="P34" s="23">
        <v>35.1</v>
      </c>
      <c r="Q34" s="23"/>
      <c r="R34" s="23"/>
      <c r="S34" s="23"/>
      <c r="T34" s="23"/>
      <c r="U34" s="23"/>
      <c r="Y34" s="23"/>
      <c r="Z34" s="23" t="s">
        <v>95</v>
      </c>
      <c r="AA34" s="23" t="s">
        <v>96</v>
      </c>
      <c r="AB34" s="23" t="s">
        <v>97</v>
      </c>
    </row>
    <row r="35" spans="1:29" x14ac:dyDescent="0.2">
      <c r="A35" t="s">
        <v>20</v>
      </c>
      <c r="B35">
        <v>14</v>
      </c>
      <c r="C35" s="1">
        <f t="shared" si="6"/>
        <v>2.0771513353115726E-2</v>
      </c>
      <c r="D35">
        <v>10.5</v>
      </c>
      <c r="I35" s="23" t="s">
        <v>19</v>
      </c>
      <c r="J35" s="27">
        <v>7</v>
      </c>
      <c r="K35" s="28">
        <v>28848949</v>
      </c>
      <c r="L35" s="23"/>
      <c r="M35" s="29" t="s">
        <v>53</v>
      </c>
      <c r="N35" s="29" t="s">
        <v>54</v>
      </c>
      <c r="O35" s="29" t="s">
        <v>87</v>
      </c>
      <c r="P35" s="23">
        <v>20.5</v>
      </c>
      <c r="Q35" s="23"/>
      <c r="R35" s="23"/>
      <c r="S35" s="23"/>
      <c r="T35" s="23"/>
      <c r="U35" s="23"/>
      <c r="Y35" t="s">
        <v>102</v>
      </c>
      <c r="Z35">
        <v>124</v>
      </c>
      <c r="AA35" s="34">
        <f>Z35/SUM(Z35:Z38)</f>
        <v>0.21453287197231835</v>
      </c>
      <c r="AB35" s="34">
        <f>Z35/SUM(Z35:Z39)</f>
        <v>0.18397626112759644</v>
      </c>
    </row>
    <row r="36" spans="1:29" x14ac:dyDescent="0.2">
      <c r="A36" t="s">
        <v>14</v>
      </c>
      <c r="B36">
        <v>454</v>
      </c>
      <c r="C36" s="1">
        <f t="shared" si="6"/>
        <v>0.67359050445103863</v>
      </c>
      <c r="D36">
        <v>26</v>
      </c>
      <c r="I36" s="23" t="s">
        <v>14</v>
      </c>
      <c r="J36" s="27">
        <v>11</v>
      </c>
      <c r="K36" s="28">
        <v>32417925</v>
      </c>
      <c r="L36" s="23"/>
      <c r="M36" s="29" t="s">
        <v>46</v>
      </c>
      <c r="N36" s="29" t="s">
        <v>74</v>
      </c>
      <c r="O36" s="29" t="s">
        <v>88</v>
      </c>
      <c r="P36" s="23">
        <v>26</v>
      </c>
      <c r="Q36" s="23"/>
      <c r="R36" s="23"/>
      <c r="S36" s="23">
        <v>67.36</v>
      </c>
      <c r="T36" s="23"/>
      <c r="U36" s="23"/>
      <c r="Y36" t="s">
        <v>103</v>
      </c>
      <c r="Z36">
        <v>242</v>
      </c>
      <c r="AA36" s="34">
        <f>Z36/SUM(Z35:Z38)</f>
        <v>0.41868512110726641</v>
      </c>
      <c r="AB36" s="34">
        <f>Z36/SUM(Z35:Z39)</f>
        <v>0.35905044510385759</v>
      </c>
    </row>
    <row r="37" spans="1:29" x14ac:dyDescent="0.2">
      <c r="A37" t="s">
        <v>13</v>
      </c>
      <c r="B37">
        <v>137</v>
      </c>
      <c r="C37" s="1">
        <f t="shared" si="6"/>
        <v>0.20326409495548961</v>
      </c>
      <c r="D37">
        <v>24.2</v>
      </c>
      <c r="I37" s="23" t="s">
        <v>13</v>
      </c>
      <c r="J37" s="27">
        <v>13</v>
      </c>
      <c r="K37" s="28">
        <v>28608281</v>
      </c>
      <c r="L37" s="23"/>
      <c r="M37" s="29" t="s">
        <v>60</v>
      </c>
      <c r="N37" s="29" t="s">
        <v>54</v>
      </c>
      <c r="O37" s="29" t="s">
        <v>89</v>
      </c>
      <c r="P37" s="23">
        <v>24.2</v>
      </c>
      <c r="Q37" s="23"/>
      <c r="R37" s="23"/>
      <c r="S37" s="23">
        <v>20.329999999999998</v>
      </c>
      <c r="T37" s="23"/>
      <c r="U37" s="23"/>
      <c r="V37" s="23"/>
      <c r="W37" s="23"/>
      <c r="Y37" t="s">
        <v>105</v>
      </c>
      <c r="Z37">
        <v>137</v>
      </c>
      <c r="AA37" s="34">
        <f>Z37/SUM(Z35:Z38)</f>
        <v>0.23702422145328719</v>
      </c>
      <c r="AB37" s="34">
        <f>Z37/SUM(Z35:Z39)</f>
        <v>0.20326409495548961</v>
      </c>
    </row>
    <row r="38" spans="1:29" x14ac:dyDescent="0.2">
      <c r="A38" t="s">
        <v>21</v>
      </c>
      <c r="B38">
        <v>1783</v>
      </c>
      <c r="C38" s="1">
        <f t="shared" si="6"/>
        <v>2.6454005934718099</v>
      </c>
      <c r="D38">
        <v>53.5</v>
      </c>
      <c r="I38" s="23" t="s">
        <v>21</v>
      </c>
      <c r="J38" s="27">
        <v>17</v>
      </c>
      <c r="K38" s="28">
        <v>3920962</v>
      </c>
      <c r="L38" s="23"/>
      <c r="M38" s="29" t="s">
        <v>53</v>
      </c>
      <c r="N38" s="29" t="s">
        <v>56</v>
      </c>
      <c r="O38" s="29" t="s">
        <v>90</v>
      </c>
      <c r="P38" s="23">
        <v>53.5</v>
      </c>
      <c r="Q38" s="23"/>
      <c r="R38" s="23"/>
      <c r="S38" s="23"/>
      <c r="T38" s="23"/>
      <c r="U38" s="23"/>
      <c r="V38" s="23"/>
      <c r="W38" s="23"/>
      <c r="Y38" t="s">
        <v>104</v>
      </c>
      <c r="Z38">
        <v>75</v>
      </c>
      <c r="AA38" s="34">
        <f>Z38/SUM(Z35:Z38)</f>
        <v>0.12975778546712802</v>
      </c>
      <c r="AB38" s="34">
        <f>Z38/SUM(Z35:Z39)</f>
        <v>0.11127596439169139</v>
      </c>
    </row>
    <row r="39" spans="1:29" x14ac:dyDescent="0.2">
      <c r="A39" t="s">
        <v>2</v>
      </c>
      <c r="B39">
        <v>578</v>
      </c>
      <c r="C39" s="1">
        <f t="shared" si="6"/>
        <v>0.85756676557863498</v>
      </c>
      <c r="D39" t="s">
        <v>31</v>
      </c>
      <c r="I39" s="23" t="s">
        <v>73</v>
      </c>
      <c r="J39" s="27">
        <v>1</v>
      </c>
      <c r="K39" s="28">
        <v>115258747</v>
      </c>
      <c r="L39" s="23"/>
      <c r="M39" s="29" t="s">
        <v>56</v>
      </c>
      <c r="N39" s="29" t="s">
        <v>54</v>
      </c>
      <c r="O39" s="29" t="s">
        <v>91</v>
      </c>
      <c r="P39" s="23">
        <v>8.5</v>
      </c>
      <c r="Q39" s="23"/>
      <c r="R39" s="23"/>
      <c r="S39" s="23">
        <v>11.13</v>
      </c>
      <c r="T39" s="23"/>
      <c r="U39" s="23"/>
      <c r="V39" s="23"/>
      <c r="W39" s="23"/>
      <c r="Y39" t="s">
        <v>0</v>
      </c>
      <c r="Z39">
        <v>96</v>
      </c>
      <c r="AB39" s="34">
        <f>Z39/SUM(Z35:Z39)</f>
        <v>0.14243323442136499</v>
      </c>
    </row>
    <row r="40" spans="1:29" x14ac:dyDescent="0.2">
      <c r="A40" t="s">
        <v>73</v>
      </c>
      <c r="B40">
        <v>75</v>
      </c>
      <c r="C40" s="1">
        <f t="shared" si="6"/>
        <v>0.11127596439169139</v>
      </c>
      <c r="I40" s="23" t="s">
        <v>2</v>
      </c>
      <c r="J40" s="23" t="s">
        <v>49</v>
      </c>
      <c r="K40" s="23">
        <v>42288185</v>
      </c>
      <c r="L40" s="23">
        <v>42288217</v>
      </c>
      <c r="M40" s="23"/>
      <c r="N40" s="23" t="s">
        <v>75</v>
      </c>
      <c r="O40" s="23"/>
      <c r="P40" s="23"/>
      <c r="Q40" s="23">
        <v>41.7</v>
      </c>
      <c r="R40" s="23"/>
      <c r="S40" s="23">
        <v>85.76</v>
      </c>
      <c r="T40" s="23"/>
      <c r="U40" s="23"/>
      <c r="V40" s="23"/>
      <c r="W40" s="23"/>
      <c r="Y40" t="s">
        <v>106</v>
      </c>
      <c r="Z40">
        <f>SUM(Z35:Z39)</f>
        <v>674</v>
      </c>
    </row>
    <row r="42" spans="1:29" ht="16" thickBot="1" x14ac:dyDescent="0.25">
      <c r="B42">
        <v>10730</v>
      </c>
    </row>
    <row r="43" spans="1:29" ht="24" thickBot="1" x14ac:dyDescent="0.3">
      <c r="A43" s="2"/>
      <c r="B43" s="56" t="s">
        <v>7</v>
      </c>
      <c r="C43" s="57"/>
      <c r="D43" s="58"/>
      <c r="E43" s="56" t="s">
        <v>8</v>
      </c>
      <c r="F43" s="57"/>
      <c r="G43" s="58"/>
    </row>
    <row r="44" spans="1:29" ht="24" thickBot="1" x14ac:dyDescent="0.3">
      <c r="A44" s="3"/>
      <c r="B44" s="4" t="s">
        <v>4</v>
      </c>
      <c r="C44" s="5" t="s">
        <v>5</v>
      </c>
      <c r="D44" s="6" t="s">
        <v>6</v>
      </c>
      <c r="E44" s="4" t="s">
        <v>4</v>
      </c>
      <c r="F44" s="5" t="s">
        <v>5</v>
      </c>
      <c r="G44" s="6" t="s">
        <v>6</v>
      </c>
      <c r="AB44" s="35">
        <v>45103</v>
      </c>
      <c r="AC44" s="35">
        <f>AB44-30</f>
        <v>45073</v>
      </c>
    </row>
    <row r="45" spans="1:29" ht="17" thickBot="1" x14ac:dyDescent="0.25">
      <c r="A45" s="7" t="s">
        <v>22</v>
      </c>
      <c r="B45" s="8">
        <v>1122</v>
      </c>
      <c r="C45" s="9"/>
      <c r="D45" s="7"/>
      <c r="E45" s="8">
        <v>1620</v>
      </c>
      <c r="F45" s="9"/>
      <c r="G45" s="7"/>
    </row>
    <row r="46" spans="1:29" ht="33" thickBot="1" x14ac:dyDescent="0.25">
      <c r="A46" s="7" t="s">
        <v>23</v>
      </c>
      <c r="B46" s="8">
        <v>712</v>
      </c>
      <c r="C46" s="10">
        <f t="shared" ref="C46:C50" si="7">B46/$B$45</f>
        <v>0.63458110516934041</v>
      </c>
      <c r="D46" s="11">
        <v>38.5</v>
      </c>
      <c r="E46" s="8">
        <v>507</v>
      </c>
      <c r="F46" s="10">
        <f>E46/$E$45</f>
        <v>0.31296296296296294</v>
      </c>
      <c r="G46" s="11">
        <v>12.2</v>
      </c>
    </row>
    <row r="47" spans="1:29" ht="17" thickBot="1" x14ac:dyDescent="0.25">
      <c r="A47" s="7" t="s">
        <v>24</v>
      </c>
      <c r="B47" s="8">
        <v>20</v>
      </c>
      <c r="C47" s="10">
        <f t="shared" si="7"/>
        <v>1.7825311942959002E-2</v>
      </c>
      <c r="D47" s="7" t="s">
        <v>15</v>
      </c>
      <c r="E47" s="8">
        <v>628</v>
      </c>
      <c r="F47" s="10">
        <f t="shared" ref="F47:F52" si="8">E47/$E$45</f>
        <v>0.38765432098765434</v>
      </c>
      <c r="G47" s="11">
        <v>69.2</v>
      </c>
    </row>
    <row r="48" spans="1:29" ht="33" thickBot="1" x14ac:dyDescent="0.25">
      <c r="A48" s="7" t="s">
        <v>25</v>
      </c>
      <c r="B48" s="8">
        <v>955</v>
      </c>
      <c r="C48" s="10">
        <f t="shared" si="7"/>
        <v>0.85115864527629237</v>
      </c>
      <c r="D48" s="11">
        <v>61.3</v>
      </c>
      <c r="E48" s="8">
        <v>448</v>
      </c>
      <c r="F48" s="10">
        <f t="shared" si="8"/>
        <v>0.27654320987654318</v>
      </c>
      <c r="G48" s="11">
        <v>10.9</v>
      </c>
    </row>
    <row r="49" spans="1:7" ht="33" thickBot="1" x14ac:dyDescent="0.25">
      <c r="A49" s="7" t="s">
        <v>26</v>
      </c>
      <c r="B49" s="8">
        <v>713</v>
      </c>
      <c r="C49" s="10">
        <f t="shared" si="7"/>
        <v>0.63547237076648844</v>
      </c>
      <c r="D49" s="11">
        <v>54.1</v>
      </c>
      <c r="E49" s="8">
        <v>479</v>
      </c>
      <c r="F49" s="10">
        <f t="shared" si="8"/>
        <v>0.295679012345679</v>
      </c>
      <c r="G49" s="11">
        <v>15.8</v>
      </c>
    </row>
    <row r="50" spans="1:7" ht="17" thickBot="1" x14ac:dyDescent="0.25">
      <c r="A50" s="7" t="s">
        <v>27</v>
      </c>
      <c r="B50" s="8">
        <v>0</v>
      </c>
      <c r="C50" s="10">
        <f t="shared" si="7"/>
        <v>0</v>
      </c>
      <c r="D50" s="7" t="s">
        <v>15</v>
      </c>
      <c r="E50" s="8">
        <v>523</v>
      </c>
      <c r="F50" s="10">
        <f t="shared" si="8"/>
        <v>0.32283950617283952</v>
      </c>
      <c r="G50" s="11">
        <v>27.2</v>
      </c>
    </row>
    <row r="51" spans="1:7" ht="17" thickBot="1" x14ac:dyDescent="0.25">
      <c r="A51" s="7" t="s">
        <v>1</v>
      </c>
      <c r="B51" s="8">
        <v>1071</v>
      </c>
      <c r="C51" s="10">
        <f>B51/$B$45</f>
        <v>0.95454545454545459</v>
      </c>
      <c r="D51" s="11">
        <v>41.5</v>
      </c>
      <c r="E51" s="8">
        <v>649</v>
      </c>
      <c r="F51" s="10">
        <f t="shared" si="8"/>
        <v>0.4006172839506173</v>
      </c>
      <c r="G51" s="11">
        <v>60</v>
      </c>
    </row>
    <row r="52" spans="1:7" ht="17" thickBot="1" x14ac:dyDescent="0.25">
      <c r="A52" s="7" t="s">
        <v>2</v>
      </c>
      <c r="B52" s="12">
        <v>1071</v>
      </c>
      <c r="C52" s="10">
        <f>B52/$B$45</f>
        <v>0.95454545454545459</v>
      </c>
      <c r="D52" s="13">
        <v>57.1</v>
      </c>
      <c r="E52" s="12">
        <v>649</v>
      </c>
      <c r="F52" s="10">
        <f t="shared" si="8"/>
        <v>0.4006172839506173</v>
      </c>
      <c r="G52" s="13">
        <v>44</v>
      </c>
    </row>
  </sheetData>
  <mergeCells count="23">
    <mergeCell ref="A6:G6"/>
    <mergeCell ref="A14:G14"/>
    <mergeCell ref="B15:D15"/>
    <mergeCell ref="E15:G15"/>
    <mergeCell ref="B43:D43"/>
    <mergeCell ref="E43:G43"/>
    <mergeCell ref="B28:D28"/>
    <mergeCell ref="E28:G28"/>
    <mergeCell ref="A27:D27"/>
    <mergeCell ref="B7:D7"/>
    <mergeCell ref="E7:G7"/>
    <mergeCell ref="P2:S2"/>
    <mergeCell ref="T2:W2"/>
    <mergeCell ref="I1:W1"/>
    <mergeCell ref="P8:S8"/>
    <mergeCell ref="T8:W8"/>
    <mergeCell ref="I2:N2"/>
    <mergeCell ref="I8:N8"/>
    <mergeCell ref="I20:N20"/>
    <mergeCell ref="P20:S20"/>
    <mergeCell ref="T20:W20"/>
    <mergeCell ref="I30:N30"/>
    <mergeCell ref="P30:S30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002D-6EE9-4B8F-A26F-AAF31443F20D}">
  <dimension ref="A1:F5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12.5" bestFit="1" customWidth="1"/>
  </cols>
  <sheetData>
    <row r="1" spans="1:6" x14ac:dyDescent="0.2">
      <c r="B1" t="s">
        <v>36</v>
      </c>
      <c r="C1" t="s">
        <v>37</v>
      </c>
      <c r="D1" t="s">
        <v>38</v>
      </c>
      <c r="E1" t="s">
        <v>39</v>
      </c>
      <c r="F1" t="s">
        <v>40</v>
      </c>
    </row>
    <row r="2" spans="1:6" x14ac:dyDescent="0.2">
      <c r="A2" t="s">
        <v>32</v>
      </c>
    </row>
    <row r="3" spans="1:6" x14ac:dyDescent="0.2">
      <c r="A3" t="s">
        <v>33</v>
      </c>
    </row>
    <row r="4" spans="1:6" x14ac:dyDescent="0.2">
      <c r="A4" t="s">
        <v>34</v>
      </c>
    </row>
    <row r="5" spans="1:6" x14ac:dyDescent="0.2">
      <c r="A5" t="s">
        <v>35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Numbers</vt:lpstr>
      <vt:lpstr>Sheet1</vt:lpstr>
      <vt:lpstr>UBTF-ITD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Michael P</dc:creator>
  <cp:lastModifiedBy>Barajas, Juan Martin</cp:lastModifiedBy>
  <cp:lastPrinted>2023-11-02T17:25:25Z</cp:lastPrinted>
  <dcterms:created xsi:type="dcterms:W3CDTF">2023-05-11T19:02:15Z</dcterms:created>
  <dcterms:modified xsi:type="dcterms:W3CDTF">2023-11-02T18:09:44Z</dcterms:modified>
</cp:coreProperties>
</file>