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ap\OneDrive\Documents\AAA-in progress\PIRA-RAW\Manuscript-PIRA\"/>
    </mc:Choice>
  </mc:AlternateContent>
  <bookViews>
    <workbookView xWindow="0" yWindow="0" windowWidth="19200" windowHeight="6900"/>
  </bookViews>
  <sheets>
    <sheet name="Foglio1" sheetId="1" r:id="rId1"/>
    <sheet name="Foglio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1" i="1" l="1"/>
  <c r="R21" i="1"/>
  <c r="Q21" i="1"/>
  <c r="P21" i="1"/>
  <c r="O21" i="1"/>
  <c r="N21" i="1"/>
  <c r="J21" i="1"/>
  <c r="K21" i="1" s="1"/>
  <c r="G21" i="1"/>
  <c r="M21" i="1" s="1"/>
  <c r="AB20" i="1"/>
  <c r="O20" i="1" s="1"/>
  <c r="R20" i="1"/>
  <c r="Q20" i="1"/>
  <c r="P20" i="1"/>
  <c r="J20" i="1"/>
  <c r="K20" i="1" s="1"/>
  <c r="G20" i="1"/>
  <c r="N20" i="1" s="1"/>
  <c r="AB19" i="1"/>
  <c r="O19" i="1" s="1"/>
  <c r="R19" i="1"/>
  <c r="Q19" i="1"/>
  <c r="P19" i="1"/>
  <c r="N19" i="1"/>
  <c r="M19" i="1"/>
  <c r="L19" i="1"/>
  <c r="K19" i="1"/>
  <c r="J19" i="1"/>
  <c r="G19" i="1"/>
  <c r="AB18" i="1"/>
  <c r="R18" i="1"/>
  <c r="Q18" i="1"/>
  <c r="P18" i="1"/>
  <c r="O18" i="1"/>
  <c r="N18" i="1"/>
  <c r="M18" i="1"/>
  <c r="J18" i="1"/>
  <c r="K18" i="1" s="1"/>
  <c r="G18" i="1"/>
  <c r="L18" i="1" s="1"/>
  <c r="AB17" i="1"/>
  <c r="O17" i="1" s="1"/>
  <c r="R17" i="1"/>
  <c r="Q17" i="1"/>
  <c r="P17" i="1"/>
  <c r="J17" i="1"/>
  <c r="K17" i="1" s="1"/>
  <c r="G17" i="1"/>
  <c r="N17" i="1" s="1"/>
  <c r="AB16" i="1"/>
  <c r="O16" i="1" s="1"/>
  <c r="R16" i="1"/>
  <c r="Q16" i="1"/>
  <c r="P16" i="1"/>
  <c r="M16" i="1"/>
  <c r="J16" i="1"/>
  <c r="K16" i="1" s="1"/>
  <c r="G16" i="1"/>
  <c r="N16" i="1" s="1"/>
  <c r="AB15" i="1"/>
  <c r="R15" i="1"/>
  <c r="Q15" i="1"/>
  <c r="P15" i="1"/>
  <c r="O15" i="1"/>
  <c r="N15" i="1"/>
  <c r="M15" i="1"/>
  <c r="L15" i="1"/>
  <c r="J15" i="1"/>
  <c r="K15" i="1" s="1"/>
  <c r="G15" i="1"/>
  <c r="AB14" i="1"/>
  <c r="R14" i="1"/>
  <c r="Q14" i="1"/>
  <c r="P14" i="1"/>
  <c r="O14" i="1"/>
  <c r="J14" i="1"/>
  <c r="K14" i="1" s="1"/>
  <c r="G14" i="1"/>
  <c r="N14" i="1" s="1"/>
  <c r="AB13" i="1"/>
  <c r="O13" i="1" s="1"/>
  <c r="R13" i="1"/>
  <c r="Q13" i="1"/>
  <c r="P13" i="1"/>
  <c r="N13" i="1"/>
  <c r="M13" i="1"/>
  <c r="L13" i="1"/>
  <c r="K13" i="1"/>
  <c r="J13" i="1"/>
  <c r="G13" i="1"/>
  <c r="AB12" i="1"/>
  <c r="R12" i="1"/>
  <c r="Q12" i="1"/>
  <c r="P12" i="1"/>
  <c r="O12" i="1"/>
  <c r="N12" i="1"/>
  <c r="M12" i="1"/>
  <c r="J12" i="1"/>
  <c r="K12" i="1" s="1"/>
  <c r="G12" i="1"/>
  <c r="L12" i="1" s="1"/>
  <c r="AB11" i="1"/>
  <c r="O11" i="1" s="1"/>
  <c r="R11" i="1"/>
  <c r="Q11" i="1"/>
  <c r="P11" i="1"/>
  <c r="J11" i="1"/>
  <c r="K11" i="1" s="1"/>
  <c r="G11" i="1"/>
  <c r="N11" i="1" s="1"/>
  <c r="AB10" i="1"/>
  <c r="O10" i="1" s="1"/>
  <c r="R10" i="1"/>
  <c r="P10" i="1"/>
  <c r="L10" i="1"/>
  <c r="J10" i="1"/>
  <c r="K10" i="1" s="1"/>
  <c r="G10" i="1"/>
  <c r="N10" i="1" s="1"/>
  <c r="AB9" i="1"/>
  <c r="R9" i="1"/>
  <c r="Q9" i="1"/>
  <c r="P9" i="1"/>
  <c r="O9" i="1"/>
  <c r="N9" i="1"/>
  <c r="M9" i="1"/>
  <c r="L9" i="1"/>
  <c r="J9" i="1"/>
  <c r="K9" i="1" s="1"/>
  <c r="G9" i="1"/>
  <c r="AB8" i="1"/>
  <c r="R8" i="1"/>
  <c r="Q8" i="1"/>
  <c r="P8" i="1"/>
  <c r="O8" i="1"/>
  <c r="J8" i="1"/>
  <c r="K8" i="1" s="1"/>
  <c r="G8" i="1"/>
  <c r="N8" i="1" s="1"/>
  <c r="AB7" i="1"/>
  <c r="O7" i="1" s="1"/>
  <c r="R7" i="1"/>
  <c r="Q7" i="1"/>
  <c r="P7" i="1"/>
  <c r="L7" i="1"/>
  <c r="J7" i="1"/>
  <c r="K7" i="1" s="1"/>
  <c r="G7" i="1"/>
  <c r="N7" i="1" s="1"/>
  <c r="AB6" i="1"/>
  <c r="R6" i="1"/>
  <c r="Q6" i="1"/>
  <c r="P6" i="1"/>
  <c r="O6" i="1"/>
  <c r="N6" i="1"/>
  <c r="M6" i="1"/>
  <c r="K6" i="1"/>
  <c r="J6" i="1"/>
  <c r="G6" i="1"/>
  <c r="AB5" i="1"/>
  <c r="R5" i="1"/>
  <c r="Q5" i="1"/>
  <c r="P5" i="1"/>
  <c r="O5" i="1"/>
  <c r="J5" i="1"/>
  <c r="K5" i="1" s="1"/>
  <c r="G5" i="1"/>
  <c r="N5" i="1" s="1"/>
  <c r="AB4" i="1"/>
  <c r="O4" i="1" s="1"/>
  <c r="R4" i="1"/>
  <c r="Q4" i="1"/>
  <c r="P4" i="1"/>
  <c r="L4" i="1"/>
  <c r="J4" i="1"/>
  <c r="K4" i="1" s="1"/>
  <c r="G4" i="1"/>
  <c r="N4" i="1" s="1"/>
  <c r="AB3" i="1"/>
  <c r="R3" i="1"/>
  <c r="Q3" i="1"/>
  <c r="P3" i="1"/>
  <c r="O3" i="1"/>
  <c r="N3" i="1"/>
  <c r="M3" i="1"/>
  <c r="K3" i="1"/>
  <c r="G3" i="1"/>
  <c r="AB2" i="1"/>
  <c r="R2" i="1"/>
  <c r="Q2" i="1"/>
  <c r="P2" i="1"/>
  <c r="O2" i="1"/>
  <c r="N2" i="1"/>
  <c r="M2" i="1"/>
  <c r="J2" i="1"/>
  <c r="K2" i="1" s="1"/>
  <c r="G2" i="1"/>
  <c r="M4" i="1" l="1"/>
  <c r="M7" i="1"/>
  <c r="M10" i="1"/>
  <c r="M11" i="1"/>
  <c r="L14" i="1"/>
  <c r="M17" i="1"/>
  <c r="M20" i="1"/>
  <c r="L5" i="1"/>
  <c r="M8" i="1"/>
  <c r="M14" i="1"/>
  <c r="M5" i="1"/>
  <c r="L21" i="1"/>
</calcChain>
</file>

<file path=xl/sharedStrings.xml><?xml version="1.0" encoding="utf-8"?>
<sst xmlns="http://schemas.openxmlformats.org/spreadsheetml/2006/main" count="195" uniqueCount="84">
  <si>
    <t>Year</t>
  </si>
  <si>
    <t>Journal</t>
  </si>
  <si>
    <t>Country</t>
  </si>
  <si>
    <t>Sample size</t>
  </si>
  <si>
    <t>Follow-up</t>
  </si>
  <si>
    <t>Pts/year</t>
  </si>
  <si>
    <t>PIRA</t>
  </si>
  <si>
    <t>RAW</t>
  </si>
  <si>
    <t>CDA</t>
  </si>
  <si>
    <t>CDA rate</t>
  </si>
  <si>
    <t>REL rate</t>
  </si>
  <si>
    <t>Rate PIRA</t>
  </si>
  <si>
    <t>Rate RAW</t>
  </si>
  <si>
    <t>Lg Sex</t>
  </si>
  <si>
    <t>Lg Age</t>
  </si>
  <si>
    <t>Lg Dur</t>
  </si>
  <si>
    <t>Lg EDSS</t>
  </si>
  <si>
    <t>Rel dur observ</t>
  </si>
  <si>
    <t>DMT</t>
  </si>
  <si>
    <t>BL SCORE</t>
  </si>
  <si>
    <t>EVENT SCORE</t>
  </si>
  <si>
    <t>CONF SCORE</t>
  </si>
  <si>
    <t>CONF_2</t>
  </si>
  <si>
    <t>SUST</t>
  </si>
  <si>
    <t>Female</t>
  </si>
  <si>
    <t>Age</t>
  </si>
  <si>
    <t>M/F Ratio</t>
  </si>
  <si>
    <t>Dur</t>
  </si>
  <si>
    <t>EDSS</t>
  </si>
  <si>
    <t>BL SC_STR</t>
  </si>
  <si>
    <t>EVENT SC_STR</t>
  </si>
  <si>
    <t>CONF SC_STR</t>
  </si>
  <si>
    <t>SUST SC_STR</t>
  </si>
  <si>
    <t>JAMA Neurol</t>
  </si>
  <si>
    <t>USA</t>
  </si>
  <si>
    <t>Mixed</t>
  </si>
  <si>
    <t>Roving</t>
  </si>
  <si>
    <t>12 MO.</t>
  </si>
  <si>
    <t>END</t>
  </si>
  <si>
    <t>Switzerland</t>
  </si>
  <si>
    <t>6 MO.</t>
  </si>
  <si>
    <t>MSJ-ETC</t>
  </si>
  <si>
    <t>Austria</t>
  </si>
  <si>
    <t>Fixed</t>
  </si>
  <si>
    <t>N/D</t>
  </si>
  <si>
    <t>JNNP</t>
  </si>
  <si>
    <t>International</t>
  </si>
  <si>
    <t>Brain Comm</t>
  </si>
  <si>
    <t>Germany</t>
  </si>
  <si>
    <t>High-eff</t>
  </si>
  <si>
    <t>3 MO.</t>
  </si>
  <si>
    <t>Italy</t>
  </si>
  <si>
    <t>Sci Rep</t>
  </si>
  <si>
    <t>J Clin Med</t>
  </si>
  <si>
    <t>Poland</t>
  </si>
  <si>
    <t>MSARD</t>
  </si>
  <si>
    <t>J Neurol</t>
  </si>
  <si>
    <t>Brain</t>
  </si>
  <si>
    <t>NNN</t>
  </si>
  <si>
    <t>TAND</t>
  </si>
  <si>
    <t>Sweden</t>
  </si>
  <si>
    <t>Spain</t>
  </si>
  <si>
    <t xml:space="preserve">Mult Scler </t>
  </si>
  <si>
    <t>Meier – Cohort 1 [23]</t>
  </si>
  <si>
    <t>Abdelhak – EPIC [13]</t>
  </si>
  <si>
    <t>Iaffaldano [18]</t>
  </si>
  <si>
    <t>Abdelhak – SMSC [13]</t>
  </si>
  <si>
    <t>Rosenstein [28]</t>
  </si>
  <si>
    <t>Tur [29]</t>
  </si>
  <si>
    <t>Masanneck [22]</t>
  </si>
  <si>
    <t>Cagol [15]</t>
  </si>
  <si>
    <t>Dzau [16]</t>
  </si>
  <si>
    <t>Portaccio [25]</t>
  </si>
  <si>
    <t>Bsteh [14]</t>
  </si>
  <si>
    <t>Lauerer [21]</t>
  </si>
  <si>
    <t>Kapica-Topczweska [20]</t>
  </si>
  <si>
    <t>Ness [24]</t>
  </si>
  <si>
    <t>Prosperini [26]</t>
  </si>
  <si>
    <t>von Wyl [30]</t>
  </si>
  <si>
    <t>Puthenparampil [27]</t>
  </si>
  <si>
    <t>Meier – Cohort 2 [23]</t>
  </si>
  <si>
    <t>Ingwersen [19]</t>
  </si>
  <si>
    <t>Graf [17]</t>
  </si>
  <si>
    <t>First Author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</si>
</sst>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rgb="FF000000"/>
      <name val="Arial Nova Cond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164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 applyFont="1" applyAlignment="1">
      <alignment horizontal="center" wrapText="1"/>
    </xf>
    <xf numFmtId="165" fontId="0" fillId="0" borderId="0" xfId="0" applyNumberFormat="1" applyAlignment="1">
      <alignment horizontal="center" wrapText="1"/>
    </xf>
    <xf numFmtId="1" fontId="0" fillId="0" borderId="0" xfId="0" applyNumberFormat="1" applyFont="1" applyAlignment="1">
      <alignment horizontal="center" wrapText="1"/>
    </xf>
    <xf numFmtId="1" fontId="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wrapText="1"/>
    </xf>
    <xf numFmtId="164" fontId="4" fillId="2" borderId="0" xfId="0" applyNumberFormat="1" applyFont="1" applyFill="1" applyAlignment="1">
      <alignment horizontal="center" wrapText="1"/>
    </xf>
    <xf numFmtId="164" fontId="4" fillId="0" borderId="0" xfId="0" applyNumberFormat="1" applyFont="1" applyFill="1" applyAlignment="1">
      <alignment horizontal="center" wrapText="1"/>
    </xf>
    <xf numFmtId="165" fontId="0" fillId="2" borderId="0" xfId="0" applyNumberFormat="1" applyFill="1" applyAlignment="1">
      <alignment horizontal="center" wrapText="1"/>
    </xf>
    <xf numFmtId="165" fontId="0" fillId="0" borderId="0" xfId="0" applyNumberFormat="1" applyFill="1" applyAlignment="1">
      <alignment horizontal="center" wrapText="1"/>
    </xf>
    <xf numFmtId="164" fontId="0" fillId="0" borderId="0" xfId="0" applyNumberForma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5" fillId="0" borderId="1" xfId="0" applyFont="1" applyBorder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5" fillId="0" borderId="0" xfId="0" applyFont="1" applyBorder="1" applyAlignment="1">
      <alignment horizontal="left" wrapText="1" readingOrder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workbookViewId="0">
      <selection activeCell="A2" sqref="A2"/>
    </sheetView>
  </sheetViews>
  <sheetFormatPr defaultRowHeight="14.5" x14ac:dyDescent="0.35"/>
  <cols>
    <col min="1" max="1" width="20.7265625" bestFit="1" customWidth="1"/>
    <col min="2" max="2" width="4.81640625" bestFit="1" customWidth="1"/>
    <col min="3" max="4" width="11.6328125" bestFit="1" customWidth="1"/>
    <col min="5" max="5" width="6.90625" bestFit="1" customWidth="1"/>
  </cols>
  <sheetData>
    <row r="1" spans="1:35" ht="29" x14ac:dyDescent="0.35">
      <c r="A1" s="1" t="s">
        <v>83</v>
      </c>
      <c r="B1" s="2" t="s">
        <v>0</v>
      </c>
      <c r="C1" s="2" t="s">
        <v>1</v>
      </c>
      <c r="D1" s="2" t="s">
        <v>2</v>
      </c>
      <c r="E1" s="3" t="s">
        <v>3</v>
      </c>
      <c r="F1" s="4" t="s">
        <v>4</v>
      </c>
      <c r="G1" s="5" t="s">
        <v>5</v>
      </c>
      <c r="H1" s="2" t="s">
        <v>6</v>
      </c>
      <c r="I1" s="2" t="s">
        <v>7</v>
      </c>
      <c r="J1" s="2" t="s">
        <v>8</v>
      </c>
      <c r="K1" s="6" t="s">
        <v>9</v>
      </c>
      <c r="L1" s="6" t="s">
        <v>10</v>
      </c>
      <c r="M1" s="3" t="s">
        <v>11</v>
      </c>
      <c r="N1" s="3" t="s">
        <v>12</v>
      </c>
      <c r="O1" s="7" t="s">
        <v>13</v>
      </c>
      <c r="P1" s="6" t="s">
        <v>14</v>
      </c>
      <c r="Q1" s="8" t="s">
        <v>15</v>
      </c>
      <c r="R1" s="8" t="s">
        <v>16</v>
      </c>
      <c r="S1" s="9" t="s">
        <v>17</v>
      </c>
      <c r="T1" s="5" t="s">
        <v>18</v>
      </c>
      <c r="U1" s="9" t="s">
        <v>19</v>
      </c>
      <c r="V1" s="9" t="s">
        <v>20</v>
      </c>
      <c r="W1" s="9" t="s">
        <v>21</v>
      </c>
      <c r="X1" s="9" t="s">
        <v>22</v>
      </c>
      <c r="Y1" s="9" t="s">
        <v>23</v>
      </c>
      <c r="Z1" s="10" t="s">
        <v>24</v>
      </c>
      <c r="AA1" s="11" t="s">
        <v>25</v>
      </c>
      <c r="AB1" s="12" t="s">
        <v>26</v>
      </c>
      <c r="AC1" s="13" t="s">
        <v>27</v>
      </c>
      <c r="AD1" s="13" t="s">
        <v>28</v>
      </c>
      <c r="AE1" s="14" t="s">
        <v>18</v>
      </c>
      <c r="AF1" s="15" t="s">
        <v>29</v>
      </c>
      <c r="AG1" s="13" t="s">
        <v>30</v>
      </c>
      <c r="AH1" s="15" t="s">
        <v>31</v>
      </c>
      <c r="AI1" s="15" t="s">
        <v>32</v>
      </c>
    </row>
    <row r="2" spans="1:35" x14ac:dyDescent="0.35">
      <c r="A2" s="16" t="s">
        <v>64</v>
      </c>
      <c r="B2" s="17">
        <v>2023</v>
      </c>
      <c r="C2" s="17" t="s">
        <v>33</v>
      </c>
      <c r="D2" s="17" t="s">
        <v>34</v>
      </c>
      <c r="E2" s="18">
        <v>609</v>
      </c>
      <c r="F2" s="19">
        <v>10.199999999999999</v>
      </c>
      <c r="G2" s="20">
        <f t="shared" ref="G2:G21" si="0">E2*F2</f>
        <v>6211.7999999999993</v>
      </c>
      <c r="H2" s="17">
        <v>163</v>
      </c>
      <c r="I2" s="17">
        <v>34</v>
      </c>
      <c r="J2" s="21">
        <f>H2+I2</f>
        <v>197</v>
      </c>
      <c r="K2" s="22">
        <f>J2/G2</f>
        <v>3.1713834959271069E-2</v>
      </c>
      <c r="L2" s="23"/>
      <c r="M2" s="24">
        <f t="shared" ref="M2:M21" si="1">H2/G2</f>
        <v>2.6240381209955251E-2</v>
      </c>
      <c r="N2" s="24">
        <f t="shared" ref="N2:N21" si="2">I2/G2</f>
        <v>5.4734537493158191E-3</v>
      </c>
      <c r="O2" s="24">
        <f t="shared" ref="O2:O21" si="3">LOG(AB2)</f>
        <v>0.36019412818971885</v>
      </c>
      <c r="P2" s="24">
        <f t="shared" ref="P2:P21" si="4">LOG(AA2)</f>
        <v>1.6232492903979006</v>
      </c>
      <c r="Q2" s="24">
        <f t="shared" ref="Q2:R17" si="5">LOG(AC2)</f>
        <v>0.77815125038364363</v>
      </c>
      <c r="R2" s="24">
        <f t="shared" si="5"/>
        <v>0.17609125905568124</v>
      </c>
      <c r="S2" s="25"/>
      <c r="T2" s="26">
        <v>1</v>
      </c>
      <c r="U2" s="25">
        <v>1</v>
      </c>
      <c r="V2" s="25">
        <v>2</v>
      </c>
      <c r="W2" s="25">
        <v>1</v>
      </c>
      <c r="X2" s="26">
        <v>1</v>
      </c>
      <c r="Y2" s="25">
        <v>0</v>
      </c>
      <c r="Z2" s="27">
        <v>424</v>
      </c>
      <c r="AA2" s="28">
        <v>42</v>
      </c>
      <c r="AB2" s="29">
        <f t="shared" ref="AB2:AB21" si="6">Z2/(E2-Z2)</f>
        <v>2.291891891891892</v>
      </c>
      <c r="AC2" s="30">
        <v>6</v>
      </c>
      <c r="AD2" s="30">
        <v>1.5</v>
      </c>
      <c r="AE2" s="31" t="s">
        <v>35</v>
      </c>
      <c r="AF2" s="32" t="s">
        <v>36</v>
      </c>
      <c r="AG2" s="30">
        <v>5.5</v>
      </c>
      <c r="AH2" s="32" t="s">
        <v>37</v>
      </c>
      <c r="AI2" s="32" t="s">
        <v>38</v>
      </c>
    </row>
    <row r="3" spans="1:35" x14ac:dyDescent="0.35">
      <c r="A3" s="16" t="s">
        <v>66</v>
      </c>
      <c r="B3" s="17">
        <v>2023</v>
      </c>
      <c r="C3" s="17" t="s">
        <v>33</v>
      </c>
      <c r="D3" s="17" t="s">
        <v>39</v>
      </c>
      <c r="E3" s="18">
        <v>1290</v>
      </c>
      <c r="F3" s="19">
        <v>7</v>
      </c>
      <c r="G3" s="20">
        <f t="shared" si="0"/>
        <v>9030</v>
      </c>
      <c r="H3" s="17">
        <v>304</v>
      </c>
      <c r="I3" s="17">
        <v>88</v>
      </c>
      <c r="J3" s="21">
        <v>380</v>
      </c>
      <c r="K3" s="22">
        <f>J3/G3</f>
        <v>4.2081949058693245E-2</v>
      </c>
      <c r="L3" s="23"/>
      <c r="M3" s="24">
        <f t="shared" si="1"/>
        <v>3.3665559246954593E-2</v>
      </c>
      <c r="N3" s="24">
        <f t="shared" si="2"/>
        <v>9.7452934662236989E-3</v>
      </c>
      <c r="O3" s="24">
        <f t="shared" si="3"/>
        <v>0.28596624922810532</v>
      </c>
      <c r="P3" s="24">
        <f t="shared" si="4"/>
        <v>1.6148972160331345</v>
      </c>
      <c r="Q3" s="24">
        <f t="shared" si="5"/>
        <v>0.84509804001425681</v>
      </c>
      <c r="R3" s="24">
        <f t="shared" si="5"/>
        <v>0.3010299956639812</v>
      </c>
      <c r="S3" s="25"/>
      <c r="T3" s="26">
        <v>1</v>
      </c>
      <c r="U3" s="25">
        <v>1</v>
      </c>
      <c r="V3" s="25">
        <v>2</v>
      </c>
      <c r="W3" s="25">
        <v>1</v>
      </c>
      <c r="X3" s="25">
        <v>2</v>
      </c>
      <c r="Y3" s="25">
        <v>0</v>
      </c>
      <c r="Z3" s="27">
        <v>850</v>
      </c>
      <c r="AA3" s="28">
        <v>41.2</v>
      </c>
      <c r="AB3" s="29">
        <f t="shared" si="6"/>
        <v>1.9318181818181819</v>
      </c>
      <c r="AC3" s="30">
        <v>7</v>
      </c>
      <c r="AD3" s="30">
        <v>2</v>
      </c>
      <c r="AE3" s="31" t="s">
        <v>35</v>
      </c>
      <c r="AF3" s="32" t="s">
        <v>36</v>
      </c>
      <c r="AG3" s="30">
        <v>5.5</v>
      </c>
      <c r="AH3" s="32" t="s">
        <v>40</v>
      </c>
      <c r="AI3" s="32" t="s">
        <v>38</v>
      </c>
    </row>
    <row r="4" spans="1:35" x14ac:dyDescent="0.35">
      <c r="A4" s="16" t="s">
        <v>73</v>
      </c>
      <c r="B4" s="33">
        <v>2020</v>
      </c>
      <c r="C4" s="33" t="s">
        <v>41</v>
      </c>
      <c r="D4" s="33" t="s">
        <v>42</v>
      </c>
      <c r="E4" s="33">
        <v>171</v>
      </c>
      <c r="F4" s="34">
        <v>4</v>
      </c>
      <c r="G4" s="20">
        <f t="shared" si="0"/>
        <v>684</v>
      </c>
      <c r="H4" s="33">
        <v>40</v>
      </c>
      <c r="I4" s="33">
        <v>28</v>
      </c>
      <c r="J4" s="21">
        <f t="shared" ref="J4:J21" si="7">H4+I4</f>
        <v>68</v>
      </c>
      <c r="K4" s="22">
        <f t="shared" ref="K4:K21" si="8">J4/G4</f>
        <v>9.9415204678362568E-2</v>
      </c>
      <c r="L4" s="22">
        <f>S4/G4</f>
        <v>0.10087719298245613</v>
      </c>
      <c r="M4" s="24">
        <f t="shared" si="1"/>
        <v>5.8479532163742687E-2</v>
      </c>
      <c r="N4" s="24">
        <f t="shared" si="2"/>
        <v>4.0935672514619881E-2</v>
      </c>
      <c r="O4" s="24">
        <f t="shared" si="3"/>
        <v>0.43415218132648237</v>
      </c>
      <c r="P4" s="24">
        <f t="shared" si="4"/>
        <v>1.546542663478131</v>
      </c>
      <c r="Q4" s="24">
        <f t="shared" si="5"/>
        <v>0.78532983501076703</v>
      </c>
      <c r="R4" s="24">
        <f t="shared" si="5"/>
        <v>0.17609125905568124</v>
      </c>
      <c r="S4" s="35">
        <v>69</v>
      </c>
      <c r="T4" s="26">
        <v>1</v>
      </c>
      <c r="U4" s="26">
        <v>0</v>
      </c>
      <c r="V4" s="26">
        <v>2</v>
      </c>
      <c r="W4" s="26">
        <v>1</v>
      </c>
      <c r="X4" s="26">
        <v>1</v>
      </c>
      <c r="Y4" s="26">
        <v>1</v>
      </c>
      <c r="Z4" s="27">
        <v>125</v>
      </c>
      <c r="AA4" s="28">
        <v>35.200000000000003</v>
      </c>
      <c r="AB4" s="29">
        <f t="shared" si="6"/>
        <v>2.7173913043478262</v>
      </c>
      <c r="AC4" s="30">
        <v>6.1</v>
      </c>
      <c r="AD4" s="30">
        <v>1.5</v>
      </c>
      <c r="AE4" s="31" t="s">
        <v>35</v>
      </c>
      <c r="AF4" s="31" t="s">
        <v>43</v>
      </c>
      <c r="AG4" s="28">
        <v>5.5</v>
      </c>
      <c r="AH4" s="31" t="s">
        <v>40</v>
      </c>
      <c r="AI4" s="31" t="s">
        <v>37</v>
      </c>
    </row>
    <row r="5" spans="1:35" x14ac:dyDescent="0.35">
      <c r="A5" s="16" t="s">
        <v>70</v>
      </c>
      <c r="B5" s="33">
        <v>2022</v>
      </c>
      <c r="C5" s="33" t="s">
        <v>33</v>
      </c>
      <c r="D5" s="33" t="s">
        <v>39</v>
      </c>
      <c r="E5" s="33">
        <v>516</v>
      </c>
      <c r="F5" s="34">
        <v>3.2</v>
      </c>
      <c r="G5" s="20">
        <f t="shared" si="0"/>
        <v>1651.2</v>
      </c>
      <c r="H5" s="33">
        <v>60</v>
      </c>
      <c r="I5" s="33">
        <v>35</v>
      </c>
      <c r="J5" s="21">
        <f t="shared" si="7"/>
        <v>95</v>
      </c>
      <c r="K5" s="22">
        <f t="shared" si="8"/>
        <v>5.7533914728682169E-2</v>
      </c>
      <c r="L5" s="22">
        <f>S5/G5</f>
        <v>8.2364341085271311E-2</v>
      </c>
      <c r="M5" s="24">
        <f t="shared" si="1"/>
        <v>3.6337209302325583E-2</v>
      </c>
      <c r="N5" s="24">
        <f t="shared" si="2"/>
        <v>2.1196705426356589E-2</v>
      </c>
      <c r="O5" s="24">
        <f t="shared" si="3"/>
        <v>0.31626996222071813</v>
      </c>
      <c r="P5" s="24">
        <f t="shared" si="4"/>
        <v>1.6170003411208989</v>
      </c>
      <c r="Q5" s="24">
        <f t="shared" si="5"/>
        <v>0.97772360528884772</v>
      </c>
      <c r="R5" s="24">
        <f t="shared" si="5"/>
        <v>0.3010299956639812</v>
      </c>
      <c r="S5" s="35">
        <v>136</v>
      </c>
      <c r="T5" s="26">
        <v>1</v>
      </c>
      <c r="U5" s="26">
        <v>0</v>
      </c>
      <c r="V5" s="26">
        <v>2</v>
      </c>
      <c r="W5" s="26">
        <v>1</v>
      </c>
      <c r="X5" s="26">
        <v>1</v>
      </c>
      <c r="Y5" s="26">
        <v>0</v>
      </c>
      <c r="Z5" s="27">
        <v>348</v>
      </c>
      <c r="AA5" s="28">
        <v>41.4</v>
      </c>
      <c r="AB5" s="29">
        <f t="shared" si="6"/>
        <v>2.0714285714285716</v>
      </c>
      <c r="AC5" s="30">
        <v>9.5</v>
      </c>
      <c r="AD5" s="30">
        <v>2</v>
      </c>
      <c r="AE5" s="31" t="s">
        <v>35</v>
      </c>
      <c r="AF5" s="31" t="s">
        <v>43</v>
      </c>
      <c r="AG5" s="28">
        <v>5.5</v>
      </c>
      <c r="AH5" s="31" t="s">
        <v>40</v>
      </c>
      <c r="AI5" s="31" t="s">
        <v>44</v>
      </c>
    </row>
    <row r="6" spans="1:35" x14ac:dyDescent="0.35">
      <c r="A6" s="16" t="s">
        <v>71</v>
      </c>
      <c r="B6" s="33">
        <v>2023</v>
      </c>
      <c r="C6" s="33" t="s">
        <v>45</v>
      </c>
      <c r="D6" s="33" t="s">
        <v>46</v>
      </c>
      <c r="E6" s="33">
        <v>10692</v>
      </c>
      <c r="F6" s="34">
        <v>5</v>
      </c>
      <c r="G6" s="20">
        <f t="shared" si="0"/>
        <v>53460</v>
      </c>
      <c r="H6" s="33">
        <v>1199</v>
      </c>
      <c r="I6" s="33">
        <v>753</v>
      </c>
      <c r="J6" s="21">
        <f t="shared" si="7"/>
        <v>1952</v>
      </c>
      <c r="K6" s="22">
        <f t="shared" si="8"/>
        <v>3.6513280957725401E-2</v>
      </c>
      <c r="L6" s="22"/>
      <c r="M6" s="24">
        <f t="shared" si="1"/>
        <v>2.2427983539094649E-2</v>
      </c>
      <c r="N6" s="24">
        <f t="shared" si="2"/>
        <v>1.4085297418630752E-2</v>
      </c>
      <c r="O6" s="24">
        <f t="shared" si="3"/>
        <v>0.38407371228747317</v>
      </c>
      <c r="P6" s="24">
        <f t="shared" si="4"/>
        <v>1.507855871695831</v>
      </c>
      <c r="Q6" s="24">
        <f t="shared" si="5"/>
        <v>-1</v>
      </c>
      <c r="R6" s="24">
        <f t="shared" si="5"/>
        <v>0.3010299956639812</v>
      </c>
      <c r="S6" s="35"/>
      <c r="T6" s="26">
        <v>1</v>
      </c>
      <c r="U6" s="26">
        <v>0</v>
      </c>
      <c r="V6" s="26">
        <v>2</v>
      </c>
      <c r="W6" s="26">
        <v>1</v>
      </c>
      <c r="X6" s="26">
        <v>1</v>
      </c>
      <c r="Y6" s="26">
        <v>1</v>
      </c>
      <c r="Z6" s="27">
        <v>7567</v>
      </c>
      <c r="AA6" s="28">
        <v>32.200000000000003</v>
      </c>
      <c r="AB6" s="29">
        <f t="shared" si="6"/>
        <v>2.42144</v>
      </c>
      <c r="AC6" s="36">
        <v>0.1</v>
      </c>
      <c r="AD6" s="30">
        <v>2</v>
      </c>
      <c r="AE6" s="31" t="s">
        <v>35</v>
      </c>
      <c r="AF6" s="31" t="s">
        <v>43</v>
      </c>
      <c r="AG6" s="28">
        <v>5.5</v>
      </c>
      <c r="AH6" s="31" t="s">
        <v>40</v>
      </c>
      <c r="AI6" s="31" t="s">
        <v>38</v>
      </c>
    </row>
    <row r="7" spans="1:35" x14ac:dyDescent="0.35">
      <c r="A7" s="16" t="s">
        <v>82</v>
      </c>
      <c r="B7" s="33">
        <v>2021</v>
      </c>
      <c r="C7" s="33" t="s">
        <v>47</v>
      </c>
      <c r="D7" s="33" t="s">
        <v>48</v>
      </c>
      <c r="E7" s="33">
        <v>184</v>
      </c>
      <c r="F7" s="34">
        <v>10</v>
      </c>
      <c r="G7" s="20">
        <f t="shared" si="0"/>
        <v>1840</v>
      </c>
      <c r="H7" s="33">
        <v>44</v>
      </c>
      <c r="I7" s="33">
        <v>16</v>
      </c>
      <c r="J7" s="21">
        <f t="shared" si="7"/>
        <v>60</v>
      </c>
      <c r="K7" s="22">
        <f t="shared" si="8"/>
        <v>3.2608695652173912E-2</v>
      </c>
      <c r="L7" s="22">
        <f>S7/G7</f>
        <v>3.858695652173913E-2</v>
      </c>
      <c r="M7" s="24">
        <f t="shared" si="1"/>
        <v>2.391304347826087E-2</v>
      </c>
      <c r="N7" s="24">
        <f t="shared" si="2"/>
        <v>8.6956521739130436E-3</v>
      </c>
      <c r="O7" s="24">
        <f t="shared" si="3"/>
        <v>0.25233807176425671</v>
      </c>
      <c r="P7" s="24">
        <f t="shared" si="4"/>
        <v>1.5378190950732742</v>
      </c>
      <c r="Q7" s="24">
        <f t="shared" si="5"/>
        <v>1.1875207208364631</v>
      </c>
      <c r="R7" s="24">
        <f t="shared" si="5"/>
        <v>0.54406804435027567</v>
      </c>
      <c r="S7" s="35">
        <v>71</v>
      </c>
      <c r="T7" s="26">
        <v>2</v>
      </c>
      <c r="U7" s="26">
        <v>1</v>
      </c>
      <c r="V7" s="26">
        <v>1</v>
      </c>
      <c r="W7" s="26">
        <v>1</v>
      </c>
      <c r="X7" s="26">
        <v>1</v>
      </c>
      <c r="Y7" s="26">
        <v>1</v>
      </c>
      <c r="Z7" s="27">
        <v>118</v>
      </c>
      <c r="AA7" s="28">
        <v>34.5</v>
      </c>
      <c r="AB7" s="29">
        <f t="shared" si="6"/>
        <v>1.7878787878787878</v>
      </c>
      <c r="AC7" s="30">
        <v>15.4</v>
      </c>
      <c r="AD7" s="37">
        <v>3.5</v>
      </c>
      <c r="AE7" s="31" t="s">
        <v>49</v>
      </c>
      <c r="AF7" s="31" t="s">
        <v>36</v>
      </c>
      <c r="AG7" s="28">
        <v>3.5</v>
      </c>
      <c r="AH7" s="31" t="s">
        <v>50</v>
      </c>
      <c r="AI7" s="31" t="s">
        <v>37</v>
      </c>
    </row>
    <row r="8" spans="1:35" x14ac:dyDescent="0.35">
      <c r="A8" s="16" t="s">
        <v>65</v>
      </c>
      <c r="B8" s="33">
        <v>2023</v>
      </c>
      <c r="C8" s="33" t="s">
        <v>33</v>
      </c>
      <c r="D8" s="33" t="s">
        <v>51</v>
      </c>
      <c r="E8" s="33">
        <v>16130</v>
      </c>
      <c r="F8" s="34">
        <v>11.8</v>
      </c>
      <c r="G8" s="20">
        <f t="shared" si="0"/>
        <v>190334</v>
      </c>
      <c r="H8" s="33">
        <v>7176</v>
      </c>
      <c r="I8" s="33">
        <v>1720</v>
      </c>
      <c r="J8" s="21">
        <f t="shared" si="7"/>
        <v>8896</v>
      </c>
      <c r="K8" s="22">
        <f t="shared" si="8"/>
        <v>4.6738890581819327E-2</v>
      </c>
      <c r="L8" s="22"/>
      <c r="M8" s="24">
        <f t="shared" si="1"/>
        <v>3.7702144650981956E-2</v>
      </c>
      <c r="N8" s="24">
        <f t="shared" si="2"/>
        <v>9.0367459308373695E-3</v>
      </c>
      <c r="O8" s="24">
        <f t="shared" si="3"/>
        <v>0.33289022225153192</v>
      </c>
      <c r="P8" s="24">
        <f t="shared" si="4"/>
        <v>1.546542663478131</v>
      </c>
      <c r="Q8" s="24">
        <f t="shared" si="5"/>
        <v>0.59879050676311507</v>
      </c>
      <c r="R8" s="24">
        <f t="shared" si="5"/>
        <v>0.3010299956639812</v>
      </c>
      <c r="S8" s="35"/>
      <c r="T8" s="26">
        <v>1</v>
      </c>
      <c r="U8" s="26">
        <v>0</v>
      </c>
      <c r="V8" s="26">
        <v>2</v>
      </c>
      <c r="W8" s="26">
        <v>2</v>
      </c>
      <c r="X8" s="26">
        <v>2</v>
      </c>
      <c r="Y8" s="26">
        <v>0</v>
      </c>
      <c r="Z8" s="27">
        <v>11013</v>
      </c>
      <c r="AA8" s="28">
        <v>35.200000000000003</v>
      </c>
      <c r="AB8" s="29">
        <f t="shared" si="6"/>
        <v>2.1522376392417431</v>
      </c>
      <c r="AC8" s="30">
        <v>3.97</v>
      </c>
      <c r="AD8" s="30">
        <v>2</v>
      </c>
      <c r="AE8" s="31" t="s">
        <v>35</v>
      </c>
      <c r="AF8" s="31" t="s">
        <v>43</v>
      </c>
      <c r="AG8" s="28">
        <v>5.5</v>
      </c>
      <c r="AH8" s="31" t="s">
        <v>37</v>
      </c>
      <c r="AI8" s="31" t="s">
        <v>44</v>
      </c>
    </row>
    <row r="9" spans="1:35" x14ac:dyDescent="0.35">
      <c r="A9" s="16" t="s">
        <v>81</v>
      </c>
      <c r="B9" s="33">
        <v>2023</v>
      </c>
      <c r="C9" s="33" t="s">
        <v>52</v>
      </c>
      <c r="D9" s="33" t="s">
        <v>48</v>
      </c>
      <c r="E9" s="33">
        <v>97</v>
      </c>
      <c r="F9" s="34">
        <v>2.4</v>
      </c>
      <c r="G9" s="20">
        <f t="shared" si="0"/>
        <v>232.79999999999998</v>
      </c>
      <c r="H9" s="33">
        <v>20</v>
      </c>
      <c r="I9" s="33">
        <v>3</v>
      </c>
      <c r="J9" s="21">
        <f t="shared" si="7"/>
        <v>23</v>
      </c>
      <c r="K9" s="22">
        <f t="shared" si="8"/>
        <v>9.8797250859106539E-2</v>
      </c>
      <c r="L9" s="22">
        <f>S9/G9</f>
        <v>4.29553264604811E-2</v>
      </c>
      <c r="M9" s="24">
        <f t="shared" si="1"/>
        <v>8.5910652920962199E-2</v>
      </c>
      <c r="N9" s="24">
        <f t="shared" si="2"/>
        <v>1.2886597938144331E-2</v>
      </c>
      <c r="O9" s="24">
        <f t="shared" si="3"/>
        <v>-8.9548426529264535E-3</v>
      </c>
      <c r="P9" s="24">
        <f t="shared" si="4"/>
        <v>1.6263403673750423</v>
      </c>
      <c r="Q9" s="24">
        <f t="shared" si="5"/>
        <v>1.0211892990699381</v>
      </c>
      <c r="R9" s="24">
        <f t="shared" si="5"/>
        <v>0.54406804435027567</v>
      </c>
      <c r="S9" s="35">
        <v>10</v>
      </c>
      <c r="T9" s="26">
        <v>2</v>
      </c>
      <c r="U9" s="26">
        <v>1</v>
      </c>
      <c r="V9" s="26">
        <v>2</v>
      </c>
      <c r="W9" s="26">
        <v>1</v>
      </c>
      <c r="X9" s="26">
        <v>1</v>
      </c>
      <c r="Y9" s="26">
        <v>0</v>
      </c>
      <c r="Z9" s="27">
        <v>48</v>
      </c>
      <c r="AA9" s="28">
        <v>42.3</v>
      </c>
      <c r="AB9" s="29">
        <f t="shared" si="6"/>
        <v>0.97959183673469385</v>
      </c>
      <c r="AC9" s="30">
        <v>10.5</v>
      </c>
      <c r="AD9" s="30">
        <v>3.5</v>
      </c>
      <c r="AE9" s="31" t="s">
        <v>49</v>
      </c>
      <c r="AF9" s="31" t="s">
        <v>36</v>
      </c>
      <c r="AG9" s="28">
        <v>5.5</v>
      </c>
      <c r="AH9" s="31" t="s">
        <v>50</v>
      </c>
      <c r="AI9" s="31" t="s">
        <v>44</v>
      </c>
    </row>
    <row r="10" spans="1:35" x14ac:dyDescent="0.35">
      <c r="A10" s="16" t="s">
        <v>75</v>
      </c>
      <c r="B10" s="21">
        <v>2021</v>
      </c>
      <c r="C10" s="21" t="s">
        <v>53</v>
      </c>
      <c r="D10" s="21" t="s">
        <v>54</v>
      </c>
      <c r="E10" s="33">
        <v>11632</v>
      </c>
      <c r="F10" s="34">
        <v>5</v>
      </c>
      <c r="G10" s="20">
        <f t="shared" si="0"/>
        <v>58160</v>
      </c>
      <c r="H10" s="33">
        <v>569</v>
      </c>
      <c r="I10" s="33">
        <v>475</v>
      </c>
      <c r="J10" s="21">
        <f t="shared" si="7"/>
        <v>1044</v>
      </c>
      <c r="K10" s="22">
        <f t="shared" si="8"/>
        <v>1.7950481430536451E-2</v>
      </c>
      <c r="L10" s="22">
        <f>S10/G10</f>
        <v>2.6856946354883081E-2</v>
      </c>
      <c r="M10" s="24">
        <f t="shared" si="1"/>
        <v>9.7833562585969737E-3</v>
      </c>
      <c r="N10" s="24">
        <f t="shared" si="2"/>
        <v>8.1671251719394773E-3</v>
      </c>
      <c r="O10" s="24">
        <f t="shared" si="3"/>
        <v>0.37200234741629029</v>
      </c>
      <c r="P10" s="24">
        <f t="shared" si="4"/>
        <v>1.5563025007672873</v>
      </c>
      <c r="Q10" s="38"/>
      <c r="R10" s="24">
        <f t="shared" si="5"/>
        <v>0.3010299956639812</v>
      </c>
      <c r="S10" s="35">
        <v>1562</v>
      </c>
      <c r="T10" s="26">
        <v>1</v>
      </c>
      <c r="U10" s="26">
        <v>0</v>
      </c>
      <c r="V10" s="26">
        <v>2</v>
      </c>
      <c r="W10" s="26">
        <v>2</v>
      </c>
      <c r="X10" s="26">
        <v>2</v>
      </c>
      <c r="Y10" s="26">
        <v>0</v>
      </c>
      <c r="Z10" s="27">
        <v>8165</v>
      </c>
      <c r="AA10" s="28">
        <v>36</v>
      </c>
      <c r="AB10" s="29">
        <f t="shared" si="6"/>
        <v>2.3550620132679549</v>
      </c>
      <c r="AC10" s="36"/>
      <c r="AD10" s="30">
        <v>2</v>
      </c>
      <c r="AE10" s="31" t="s">
        <v>35</v>
      </c>
      <c r="AF10" s="31" t="s">
        <v>43</v>
      </c>
      <c r="AG10" s="28">
        <v>5.5</v>
      </c>
      <c r="AH10" s="31" t="s">
        <v>37</v>
      </c>
      <c r="AI10" s="31" t="s">
        <v>44</v>
      </c>
    </row>
    <row r="11" spans="1:35" x14ac:dyDescent="0.35">
      <c r="A11" s="16" t="s">
        <v>74</v>
      </c>
      <c r="B11" s="33">
        <v>2023</v>
      </c>
      <c r="C11" s="33" t="s">
        <v>45</v>
      </c>
      <c r="D11" s="33" t="s">
        <v>48</v>
      </c>
      <c r="E11" s="33">
        <v>204</v>
      </c>
      <c r="F11" s="34">
        <v>5</v>
      </c>
      <c r="G11" s="20">
        <f t="shared" si="0"/>
        <v>1020</v>
      </c>
      <c r="H11" s="33">
        <v>34</v>
      </c>
      <c r="I11" s="33">
        <v>25</v>
      </c>
      <c r="J11" s="21">
        <f t="shared" si="7"/>
        <v>59</v>
      </c>
      <c r="K11" s="22">
        <f t="shared" si="8"/>
        <v>5.7843137254901963E-2</v>
      </c>
      <c r="L11" s="22"/>
      <c r="M11" s="24">
        <f t="shared" si="1"/>
        <v>3.3333333333333333E-2</v>
      </c>
      <c r="N11" s="24">
        <f t="shared" si="2"/>
        <v>2.4509803921568627E-2</v>
      </c>
      <c r="O11" s="24">
        <f t="shared" si="3"/>
        <v>0.31064576445558034</v>
      </c>
      <c r="P11" s="24">
        <f t="shared" si="4"/>
        <v>1.5314789170422551</v>
      </c>
      <c r="Q11" s="24">
        <f t="shared" ref="Q11:R21" si="9">LOG(AC11)</f>
        <v>-0.74472749489669399</v>
      </c>
      <c r="R11" s="24">
        <f t="shared" si="5"/>
        <v>0</v>
      </c>
      <c r="S11" s="35"/>
      <c r="T11" s="26">
        <v>1</v>
      </c>
      <c r="U11" s="26">
        <v>0</v>
      </c>
      <c r="V11" s="26">
        <v>1</v>
      </c>
      <c r="W11" s="26">
        <v>1</v>
      </c>
      <c r="X11" s="26">
        <v>1</v>
      </c>
      <c r="Y11" s="26">
        <v>0</v>
      </c>
      <c r="Z11" s="27">
        <v>137</v>
      </c>
      <c r="AA11" s="28">
        <v>34</v>
      </c>
      <c r="AB11" s="29">
        <f t="shared" si="6"/>
        <v>2.044776119402985</v>
      </c>
      <c r="AC11" s="30">
        <v>0.18</v>
      </c>
      <c r="AD11" s="30">
        <v>1</v>
      </c>
      <c r="AE11" s="31" t="s">
        <v>35</v>
      </c>
      <c r="AF11" s="31" t="s">
        <v>43</v>
      </c>
      <c r="AG11" s="28">
        <v>5</v>
      </c>
      <c r="AH11" s="31" t="s">
        <v>40</v>
      </c>
      <c r="AI11" s="31" t="s">
        <v>44</v>
      </c>
    </row>
    <row r="12" spans="1:35" x14ac:dyDescent="0.35">
      <c r="A12" s="16" t="s">
        <v>69</v>
      </c>
      <c r="B12" s="33">
        <v>2022</v>
      </c>
      <c r="C12" s="33" t="s">
        <v>55</v>
      </c>
      <c r="D12" s="33" t="s">
        <v>48</v>
      </c>
      <c r="E12" s="33">
        <v>46</v>
      </c>
      <c r="F12" s="34">
        <v>5.6</v>
      </c>
      <c r="G12" s="20">
        <f t="shared" si="0"/>
        <v>257.59999999999997</v>
      </c>
      <c r="H12" s="33">
        <v>19</v>
      </c>
      <c r="I12" s="33">
        <v>11</v>
      </c>
      <c r="J12" s="21">
        <f t="shared" si="7"/>
        <v>30</v>
      </c>
      <c r="K12" s="22">
        <f t="shared" si="8"/>
        <v>0.11645962732919256</v>
      </c>
      <c r="L12" s="22">
        <f>S12/G12</f>
        <v>7.3757763975155294E-2</v>
      </c>
      <c r="M12" s="24">
        <f t="shared" si="1"/>
        <v>7.3757763975155294E-2</v>
      </c>
      <c r="N12" s="24">
        <f t="shared" si="2"/>
        <v>4.2701863354037271E-2</v>
      </c>
      <c r="O12" s="24">
        <f t="shared" si="3"/>
        <v>0.55630250076728727</v>
      </c>
      <c r="P12" s="24">
        <f t="shared" si="4"/>
        <v>1.515873843711679</v>
      </c>
      <c r="Q12" s="39">
        <f t="shared" si="9"/>
        <v>-0.3010299956639812</v>
      </c>
      <c r="R12" s="24">
        <f t="shared" si="5"/>
        <v>0.17609125905568124</v>
      </c>
      <c r="S12" s="35">
        <v>19</v>
      </c>
      <c r="T12" s="26">
        <v>1</v>
      </c>
      <c r="U12" s="26">
        <v>1</v>
      </c>
      <c r="V12" s="26">
        <v>2</v>
      </c>
      <c r="W12" s="26">
        <v>1</v>
      </c>
      <c r="X12" s="26">
        <v>1</v>
      </c>
      <c r="Y12" s="26">
        <v>0</v>
      </c>
      <c r="Z12" s="27">
        <v>36</v>
      </c>
      <c r="AA12" s="28">
        <v>32.799999999999997</v>
      </c>
      <c r="AB12" s="29">
        <f t="shared" si="6"/>
        <v>3.6</v>
      </c>
      <c r="AC12" s="37">
        <v>0.5</v>
      </c>
      <c r="AD12" s="30">
        <v>1.5</v>
      </c>
      <c r="AE12" s="31" t="s">
        <v>35</v>
      </c>
      <c r="AF12" s="31" t="s">
        <v>36</v>
      </c>
      <c r="AG12" s="28">
        <v>5.5</v>
      </c>
      <c r="AH12" s="31" t="s">
        <v>40</v>
      </c>
      <c r="AI12" s="31" t="s">
        <v>44</v>
      </c>
    </row>
    <row r="13" spans="1:35" x14ac:dyDescent="0.35">
      <c r="A13" s="16" t="s">
        <v>63</v>
      </c>
      <c r="B13" s="33">
        <v>2023</v>
      </c>
      <c r="C13" s="33" t="s">
        <v>33</v>
      </c>
      <c r="D13" s="33" t="s">
        <v>39</v>
      </c>
      <c r="E13" s="33">
        <v>252</v>
      </c>
      <c r="F13" s="34">
        <v>3.1</v>
      </c>
      <c r="G13" s="20">
        <f t="shared" si="0"/>
        <v>781.2</v>
      </c>
      <c r="H13" s="33">
        <v>39</v>
      </c>
      <c r="I13" s="33">
        <v>4</v>
      </c>
      <c r="J13" s="21">
        <f t="shared" si="7"/>
        <v>43</v>
      </c>
      <c r="K13" s="22">
        <f t="shared" si="8"/>
        <v>5.5043522785458265E-2</v>
      </c>
      <c r="L13" s="22">
        <f>S13/G13</f>
        <v>2.1761392729134663E-2</v>
      </c>
      <c r="M13" s="24">
        <f t="shared" si="1"/>
        <v>4.9923195084485401E-2</v>
      </c>
      <c r="N13" s="24">
        <f t="shared" si="2"/>
        <v>5.1203277009728623E-3</v>
      </c>
      <c r="O13" s="24">
        <f t="shared" si="3"/>
        <v>0.21085336531489318</v>
      </c>
      <c r="P13" s="24">
        <f t="shared" si="4"/>
        <v>1.6464037262230695</v>
      </c>
      <c r="Q13" s="39">
        <f t="shared" si="9"/>
        <v>0.9956351945975499</v>
      </c>
      <c r="R13" s="24">
        <f t="shared" si="5"/>
        <v>0.47712125471966244</v>
      </c>
      <c r="S13" s="35">
        <v>17</v>
      </c>
      <c r="T13" s="26">
        <v>2</v>
      </c>
      <c r="U13" s="26">
        <v>1</v>
      </c>
      <c r="V13" s="26">
        <v>2</v>
      </c>
      <c r="W13" s="26">
        <v>1</v>
      </c>
      <c r="X13" s="26">
        <v>1</v>
      </c>
      <c r="Y13" s="26">
        <v>0</v>
      </c>
      <c r="Z13" s="27">
        <v>156</v>
      </c>
      <c r="AA13" s="28">
        <v>44.3</v>
      </c>
      <c r="AB13" s="29">
        <f t="shared" si="6"/>
        <v>1.625</v>
      </c>
      <c r="AC13" s="37">
        <v>9.9</v>
      </c>
      <c r="AD13" s="30">
        <v>3</v>
      </c>
      <c r="AE13" s="31" t="s">
        <v>49</v>
      </c>
      <c r="AF13" s="31" t="s">
        <v>36</v>
      </c>
      <c r="AG13" s="28">
        <v>5.5</v>
      </c>
      <c r="AH13" s="31" t="s">
        <v>40</v>
      </c>
      <c r="AI13" s="31" t="s">
        <v>44</v>
      </c>
    </row>
    <row r="14" spans="1:35" x14ac:dyDescent="0.35">
      <c r="A14" s="16" t="s">
        <v>80</v>
      </c>
      <c r="B14" s="33">
        <v>2023</v>
      </c>
      <c r="C14" s="33" t="s">
        <v>33</v>
      </c>
      <c r="D14" s="33" t="s">
        <v>39</v>
      </c>
      <c r="E14" s="33">
        <v>103</v>
      </c>
      <c r="F14" s="34">
        <v>6.8</v>
      </c>
      <c r="G14" s="20">
        <f t="shared" si="0"/>
        <v>700.4</v>
      </c>
      <c r="H14" s="33">
        <v>18</v>
      </c>
      <c r="I14" s="33">
        <v>0</v>
      </c>
      <c r="J14" s="21">
        <f t="shared" si="7"/>
        <v>18</v>
      </c>
      <c r="K14" s="22">
        <f t="shared" si="8"/>
        <v>2.5699600228440891E-2</v>
      </c>
      <c r="L14" s="22">
        <f>S14/G14</f>
        <v>5.1399200456881781E-2</v>
      </c>
      <c r="M14" s="24">
        <f t="shared" si="1"/>
        <v>2.5699600228440891E-2</v>
      </c>
      <c r="N14" s="24">
        <f t="shared" si="2"/>
        <v>0</v>
      </c>
      <c r="O14" s="24">
        <f t="shared" si="3"/>
        <v>0.3862016054007934</v>
      </c>
      <c r="P14" s="24">
        <f t="shared" si="4"/>
        <v>1.6242820958356683</v>
      </c>
      <c r="Q14" s="39">
        <f t="shared" si="9"/>
        <v>0.93951925261861846</v>
      </c>
      <c r="R14" s="24">
        <f t="shared" si="5"/>
        <v>0.47712125471966244</v>
      </c>
      <c r="S14" s="35">
        <v>36</v>
      </c>
      <c r="T14" s="26">
        <v>1</v>
      </c>
      <c r="U14" s="26">
        <v>1</v>
      </c>
      <c r="V14" s="26">
        <v>2</v>
      </c>
      <c r="W14" s="26">
        <v>1</v>
      </c>
      <c r="X14" s="26">
        <v>1</v>
      </c>
      <c r="Y14" s="26">
        <v>0</v>
      </c>
      <c r="Z14" s="27">
        <v>73</v>
      </c>
      <c r="AA14" s="28">
        <v>42.1</v>
      </c>
      <c r="AB14" s="29">
        <f t="shared" si="6"/>
        <v>2.4333333333333331</v>
      </c>
      <c r="AC14" s="37">
        <v>8.6999999999999993</v>
      </c>
      <c r="AD14" s="30">
        <v>3</v>
      </c>
      <c r="AE14" s="31" t="s">
        <v>35</v>
      </c>
      <c r="AF14" s="31" t="s">
        <v>36</v>
      </c>
      <c r="AG14" s="28">
        <v>5.5</v>
      </c>
      <c r="AH14" s="31" t="s">
        <v>40</v>
      </c>
      <c r="AI14" s="31" t="s">
        <v>44</v>
      </c>
    </row>
    <row r="15" spans="1:35" x14ac:dyDescent="0.35">
      <c r="A15" s="16" t="s">
        <v>76</v>
      </c>
      <c r="B15" s="33">
        <v>2019</v>
      </c>
      <c r="C15" s="33" t="s">
        <v>56</v>
      </c>
      <c r="D15" s="33" t="s">
        <v>48</v>
      </c>
      <c r="E15" s="33">
        <v>1959</v>
      </c>
      <c r="F15" s="34">
        <v>2</v>
      </c>
      <c r="G15" s="20">
        <f t="shared" si="0"/>
        <v>3918</v>
      </c>
      <c r="H15" s="33">
        <v>166</v>
      </c>
      <c r="I15" s="33">
        <v>150</v>
      </c>
      <c r="J15" s="21">
        <f t="shared" si="7"/>
        <v>316</v>
      </c>
      <c r="K15" s="22">
        <f t="shared" si="8"/>
        <v>8.0653394589076055E-2</v>
      </c>
      <c r="L15" s="22">
        <f>S15/G15</f>
        <v>0.14216436957631445</v>
      </c>
      <c r="M15" s="24">
        <f t="shared" si="1"/>
        <v>4.2368555385400714E-2</v>
      </c>
      <c r="N15" s="24">
        <f t="shared" si="2"/>
        <v>3.8284839203675342E-2</v>
      </c>
      <c r="O15" s="24">
        <f t="shared" si="3"/>
        <v>0.42627360731597264</v>
      </c>
      <c r="P15" s="24">
        <f t="shared" si="4"/>
        <v>1.6190933306267428</v>
      </c>
      <c r="Q15" s="24">
        <f t="shared" si="9"/>
        <v>0.86332286012045589</v>
      </c>
      <c r="R15" s="24">
        <f t="shared" si="5"/>
        <v>0.3010299956639812</v>
      </c>
      <c r="S15" s="35">
        <v>557</v>
      </c>
      <c r="T15" s="26">
        <v>1</v>
      </c>
      <c r="U15" s="26">
        <v>1</v>
      </c>
      <c r="V15" s="26">
        <v>1</v>
      </c>
      <c r="W15" s="26">
        <v>1</v>
      </c>
      <c r="X15" s="26">
        <v>1</v>
      </c>
      <c r="Y15" s="26">
        <v>1</v>
      </c>
      <c r="Z15" s="27">
        <v>1425</v>
      </c>
      <c r="AA15" s="28">
        <v>41.6</v>
      </c>
      <c r="AB15" s="29">
        <f t="shared" si="6"/>
        <v>2.6685393258426968</v>
      </c>
      <c r="AC15" s="30">
        <v>7.3</v>
      </c>
      <c r="AD15" s="30">
        <v>2</v>
      </c>
      <c r="AE15" s="31" t="s">
        <v>35</v>
      </c>
      <c r="AF15" s="31" t="s">
        <v>36</v>
      </c>
      <c r="AG15" s="28">
        <v>5</v>
      </c>
      <c r="AH15" s="31" t="s">
        <v>40</v>
      </c>
      <c r="AI15" s="31" t="s">
        <v>37</v>
      </c>
    </row>
    <row r="16" spans="1:35" x14ac:dyDescent="0.35">
      <c r="A16" s="16" t="s">
        <v>72</v>
      </c>
      <c r="B16" s="33">
        <v>2022</v>
      </c>
      <c r="C16" s="33" t="s">
        <v>57</v>
      </c>
      <c r="D16" s="33" t="s">
        <v>51</v>
      </c>
      <c r="E16" s="33">
        <v>5169</v>
      </c>
      <c r="F16" s="34">
        <v>11.5</v>
      </c>
      <c r="G16" s="20">
        <f t="shared" si="0"/>
        <v>59443.5</v>
      </c>
      <c r="H16" s="33">
        <v>1427</v>
      </c>
      <c r="I16" s="33">
        <v>922</v>
      </c>
      <c r="J16" s="21">
        <f t="shared" si="7"/>
        <v>2349</v>
      </c>
      <c r="K16" s="22">
        <f t="shared" si="8"/>
        <v>3.9516515682959448E-2</v>
      </c>
      <c r="L16" s="22"/>
      <c r="M16" s="24">
        <f t="shared" si="1"/>
        <v>2.4005988880197161E-2</v>
      </c>
      <c r="N16" s="24">
        <f t="shared" si="2"/>
        <v>1.5510526802762287E-2</v>
      </c>
      <c r="O16" s="24">
        <f t="shared" si="3"/>
        <v>0.3227651402469236</v>
      </c>
      <c r="P16" s="24">
        <f t="shared" si="4"/>
        <v>1.5024271199844328</v>
      </c>
      <c r="Q16" s="24">
        <f t="shared" si="9"/>
        <v>-0.37675070960209955</v>
      </c>
      <c r="R16" s="24">
        <f t="shared" si="5"/>
        <v>0.17609125905568124</v>
      </c>
      <c r="S16" s="35"/>
      <c r="T16" s="26">
        <v>1</v>
      </c>
      <c r="U16" s="26">
        <v>0</v>
      </c>
      <c r="V16" s="26">
        <v>2</v>
      </c>
      <c r="W16" s="26">
        <v>1</v>
      </c>
      <c r="X16" s="26">
        <v>1</v>
      </c>
      <c r="Y16" s="26">
        <v>0</v>
      </c>
      <c r="Z16" s="27">
        <v>3503</v>
      </c>
      <c r="AA16" s="28">
        <v>31.8</v>
      </c>
      <c r="AB16" s="29">
        <f t="shared" si="6"/>
        <v>2.102641056422569</v>
      </c>
      <c r="AC16" s="30">
        <v>0.42</v>
      </c>
      <c r="AD16" s="30">
        <v>1.5</v>
      </c>
      <c r="AE16" s="31" t="s">
        <v>35</v>
      </c>
      <c r="AF16" s="31" t="s">
        <v>43</v>
      </c>
      <c r="AG16" s="28">
        <v>5.5</v>
      </c>
      <c r="AH16" s="31" t="s">
        <v>40</v>
      </c>
      <c r="AI16" s="31" t="s">
        <v>44</v>
      </c>
    </row>
    <row r="17" spans="1:35" x14ac:dyDescent="0.35">
      <c r="A17" s="16" t="s">
        <v>77</v>
      </c>
      <c r="B17" s="33">
        <v>2021</v>
      </c>
      <c r="C17" s="33" t="s">
        <v>58</v>
      </c>
      <c r="D17" s="33" t="s">
        <v>51</v>
      </c>
      <c r="E17" s="33">
        <v>687</v>
      </c>
      <c r="F17" s="34">
        <v>12.1</v>
      </c>
      <c r="G17" s="20">
        <f t="shared" si="0"/>
        <v>8312.6999999999989</v>
      </c>
      <c r="H17" s="33">
        <v>76</v>
      </c>
      <c r="I17" s="33">
        <v>175</v>
      </c>
      <c r="J17" s="21">
        <f t="shared" si="7"/>
        <v>251</v>
      </c>
      <c r="K17" s="22">
        <f t="shared" si="8"/>
        <v>3.0194762231284665E-2</v>
      </c>
      <c r="L17" s="22"/>
      <c r="M17" s="24">
        <f t="shared" si="1"/>
        <v>9.1426371696320102E-3</v>
      </c>
      <c r="N17" s="24">
        <f t="shared" si="2"/>
        <v>2.1052125061652653E-2</v>
      </c>
      <c r="O17" s="24">
        <f t="shared" si="3"/>
        <v>0.36527089191866946</v>
      </c>
      <c r="P17" s="24">
        <f t="shared" si="4"/>
        <v>1.4885507165004443</v>
      </c>
      <c r="Q17" s="24">
        <f t="shared" si="9"/>
        <v>0.66275783168157409</v>
      </c>
      <c r="R17" s="24">
        <f t="shared" si="5"/>
        <v>0.17609125905568124</v>
      </c>
      <c r="S17" s="35"/>
      <c r="T17" s="26">
        <v>1</v>
      </c>
      <c r="U17" s="26">
        <v>0</v>
      </c>
      <c r="V17" s="26">
        <v>1</v>
      </c>
      <c r="W17" s="26">
        <v>1</v>
      </c>
      <c r="X17" s="26">
        <v>1</v>
      </c>
      <c r="Y17" s="26">
        <v>0</v>
      </c>
      <c r="Z17" s="27">
        <v>480</v>
      </c>
      <c r="AA17" s="28">
        <v>30.8</v>
      </c>
      <c r="AB17" s="29">
        <f t="shared" si="6"/>
        <v>2.318840579710145</v>
      </c>
      <c r="AC17" s="30">
        <v>4.5999999999999996</v>
      </c>
      <c r="AD17" s="30">
        <v>1.5</v>
      </c>
      <c r="AE17" s="31" t="s">
        <v>35</v>
      </c>
      <c r="AF17" s="31" t="s">
        <v>43</v>
      </c>
      <c r="AG17" s="28">
        <v>5</v>
      </c>
      <c r="AH17" s="31" t="s">
        <v>40</v>
      </c>
      <c r="AI17" s="31" t="s">
        <v>38</v>
      </c>
    </row>
    <row r="18" spans="1:35" x14ac:dyDescent="0.35">
      <c r="A18" s="16" t="s">
        <v>79</v>
      </c>
      <c r="B18" s="21">
        <v>2023</v>
      </c>
      <c r="C18" s="21" t="s">
        <v>59</v>
      </c>
      <c r="D18" s="21" t="s">
        <v>51</v>
      </c>
      <c r="E18" s="21">
        <v>27</v>
      </c>
      <c r="F18" s="40">
        <v>4.3</v>
      </c>
      <c r="G18" s="20">
        <f t="shared" si="0"/>
        <v>116.1</v>
      </c>
      <c r="H18" s="21">
        <v>2</v>
      </c>
      <c r="I18" s="21">
        <v>0</v>
      </c>
      <c r="J18" s="21">
        <f t="shared" si="7"/>
        <v>2</v>
      </c>
      <c r="K18" s="22">
        <f t="shared" si="8"/>
        <v>1.7226528854435832E-2</v>
      </c>
      <c r="L18" s="22">
        <f>S18/G18</f>
        <v>5.1679586563307497E-2</v>
      </c>
      <c r="M18" s="24">
        <f t="shared" si="1"/>
        <v>1.7226528854435832E-2</v>
      </c>
      <c r="N18" s="24">
        <f t="shared" si="2"/>
        <v>0</v>
      </c>
      <c r="O18" s="24">
        <f t="shared" si="3"/>
        <v>0.23044892137827391</v>
      </c>
      <c r="P18" s="24">
        <f t="shared" si="4"/>
        <v>1.4941545940184429</v>
      </c>
      <c r="Q18" s="24">
        <f t="shared" si="9"/>
        <v>0.81954393554186866</v>
      </c>
      <c r="R18" s="24">
        <f t="shared" si="9"/>
        <v>0.17609125905568124</v>
      </c>
      <c r="S18" s="35">
        <v>6</v>
      </c>
      <c r="T18" s="41">
        <v>2</v>
      </c>
      <c r="U18" s="41">
        <v>0</v>
      </c>
      <c r="V18" s="41">
        <v>2</v>
      </c>
      <c r="W18" s="41">
        <v>1</v>
      </c>
      <c r="X18" s="26">
        <v>1</v>
      </c>
      <c r="Y18" s="41">
        <v>1</v>
      </c>
      <c r="Z18" s="42">
        <v>17</v>
      </c>
      <c r="AA18" s="43">
        <v>31.2</v>
      </c>
      <c r="AB18" s="29">
        <f t="shared" si="6"/>
        <v>1.7</v>
      </c>
      <c r="AC18" s="37">
        <v>6.6</v>
      </c>
      <c r="AD18" s="37">
        <v>1.5</v>
      </c>
      <c r="AE18" s="44" t="s">
        <v>49</v>
      </c>
      <c r="AF18" s="44" t="s">
        <v>43</v>
      </c>
      <c r="AG18" s="43">
        <v>5.5</v>
      </c>
      <c r="AH18" s="44" t="s">
        <v>40</v>
      </c>
      <c r="AI18" s="44" t="s">
        <v>37</v>
      </c>
    </row>
    <row r="19" spans="1:35" x14ac:dyDescent="0.35">
      <c r="A19" s="16" t="s">
        <v>67</v>
      </c>
      <c r="B19" s="21">
        <v>2023</v>
      </c>
      <c r="C19" s="21" t="s">
        <v>56</v>
      </c>
      <c r="D19" s="21" t="s">
        <v>60</v>
      </c>
      <c r="E19" s="21">
        <v>131</v>
      </c>
      <c r="F19" s="40">
        <v>3.42</v>
      </c>
      <c r="G19" s="20">
        <f t="shared" si="0"/>
        <v>448.02</v>
      </c>
      <c r="H19" s="21">
        <v>18</v>
      </c>
      <c r="I19" s="21">
        <v>5</v>
      </c>
      <c r="J19" s="21">
        <f t="shared" si="7"/>
        <v>23</v>
      </c>
      <c r="K19" s="22">
        <f t="shared" si="8"/>
        <v>5.1336993884201598E-2</v>
      </c>
      <c r="L19" s="22">
        <f>S19/G19</f>
        <v>2.9016561760635686E-2</v>
      </c>
      <c r="M19" s="24">
        <f t="shared" si="1"/>
        <v>4.0176777822418644E-2</v>
      </c>
      <c r="N19" s="24">
        <f t="shared" si="2"/>
        <v>1.1160216061782956E-2</v>
      </c>
      <c r="O19" s="24">
        <f t="shared" si="3"/>
        <v>0.35698140099313119</v>
      </c>
      <c r="P19" s="24">
        <f t="shared" si="4"/>
        <v>1.5403294747908738</v>
      </c>
      <c r="Q19" s="24">
        <f t="shared" si="9"/>
        <v>-0.48148606012211248</v>
      </c>
      <c r="R19" s="24">
        <f t="shared" si="9"/>
        <v>0.3010299956639812</v>
      </c>
      <c r="S19" s="35">
        <v>13</v>
      </c>
      <c r="T19" s="41">
        <v>1</v>
      </c>
      <c r="U19" s="41">
        <v>1</v>
      </c>
      <c r="V19" s="41">
        <v>1</v>
      </c>
      <c r="W19" s="41">
        <v>1</v>
      </c>
      <c r="X19" s="26">
        <v>1</v>
      </c>
      <c r="Y19" s="41">
        <v>0</v>
      </c>
      <c r="Z19" s="42">
        <v>91</v>
      </c>
      <c r="AA19" s="43">
        <v>34.700000000000003</v>
      </c>
      <c r="AB19" s="29">
        <f t="shared" si="6"/>
        <v>2.2749999999999999</v>
      </c>
      <c r="AC19" s="37">
        <v>0.33</v>
      </c>
      <c r="AD19" s="37">
        <v>2</v>
      </c>
      <c r="AE19" s="44" t="s">
        <v>35</v>
      </c>
      <c r="AF19" s="44" t="s">
        <v>36</v>
      </c>
      <c r="AG19" s="43">
        <v>5</v>
      </c>
      <c r="AH19" s="44" t="s">
        <v>40</v>
      </c>
      <c r="AI19" s="44" t="s">
        <v>44</v>
      </c>
    </row>
    <row r="20" spans="1:35" x14ac:dyDescent="0.35">
      <c r="A20" s="16" t="s">
        <v>68</v>
      </c>
      <c r="B20" s="33">
        <v>2023</v>
      </c>
      <c r="C20" s="33" t="s">
        <v>33</v>
      </c>
      <c r="D20" s="33" t="s">
        <v>61</v>
      </c>
      <c r="E20" s="33">
        <v>1128</v>
      </c>
      <c r="F20" s="34">
        <v>10.5</v>
      </c>
      <c r="G20" s="20">
        <f t="shared" si="0"/>
        <v>11844</v>
      </c>
      <c r="H20" s="33">
        <v>277</v>
      </c>
      <c r="I20" s="33">
        <v>142</v>
      </c>
      <c r="J20" s="21">
        <f t="shared" si="7"/>
        <v>419</v>
      </c>
      <c r="K20" s="22">
        <f t="shared" si="8"/>
        <v>3.5376561972306653E-2</v>
      </c>
      <c r="L20" s="22"/>
      <c r="M20" s="24">
        <f t="shared" si="1"/>
        <v>2.3387369132049984E-2</v>
      </c>
      <c r="N20" s="24">
        <f t="shared" si="2"/>
        <v>1.1989192840256671E-2</v>
      </c>
      <c r="O20" s="24">
        <f t="shared" si="3"/>
        <v>0.35232155908642665</v>
      </c>
      <c r="P20" s="24">
        <f t="shared" si="4"/>
        <v>1.5065050324048721</v>
      </c>
      <c r="Q20" s="24">
        <f t="shared" si="9"/>
        <v>-1</v>
      </c>
      <c r="R20" s="24">
        <f t="shared" si="9"/>
        <v>0</v>
      </c>
      <c r="S20" s="35"/>
      <c r="T20" s="26">
        <v>1</v>
      </c>
      <c r="U20" s="26">
        <v>0</v>
      </c>
      <c r="V20" s="26">
        <v>1</v>
      </c>
      <c r="W20" s="26">
        <v>1</v>
      </c>
      <c r="X20" s="26">
        <v>1</v>
      </c>
      <c r="Y20" s="26">
        <v>0</v>
      </c>
      <c r="Z20" s="27">
        <v>781</v>
      </c>
      <c r="AA20" s="28">
        <v>32.1</v>
      </c>
      <c r="AB20" s="29">
        <f t="shared" si="6"/>
        <v>2.250720461095101</v>
      </c>
      <c r="AC20" s="36">
        <v>0.1</v>
      </c>
      <c r="AD20" s="37">
        <v>1</v>
      </c>
      <c r="AE20" s="31" t="s">
        <v>35</v>
      </c>
      <c r="AF20" s="31" t="s">
        <v>43</v>
      </c>
      <c r="AG20" s="28">
        <v>5</v>
      </c>
      <c r="AH20" s="31" t="s">
        <v>40</v>
      </c>
      <c r="AI20" s="31" t="s">
        <v>44</v>
      </c>
    </row>
    <row r="21" spans="1:35" x14ac:dyDescent="0.35">
      <c r="A21" s="16" t="s">
        <v>78</v>
      </c>
      <c r="B21" s="33">
        <v>2020</v>
      </c>
      <c r="C21" s="33" t="s">
        <v>62</v>
      </c>
      <c r="D21" s="33" t="s">
        <v>39</v>
      </c>
      <c r="E21" s="33">
        <v>1640</v>
      </c>
      <c r="F21" s="34">
        <v>4.5</v>
      </c>
      <c r="G21" s="20">
        <f t="shared" si="0"/>
        <v>7380</v>
      </c>
      <c r="H21" s="33">
        <v>72</v>
      </c>
      <c r="I21" s="33">
        <v>213</v>
      </c>
      <c r="J21" s="21">
        <f t="shared" si="7"/>
        <v>285</v>
      </c>
      <c r="K21" s="22">
        <f t="shared" si="8"/>
        <v>3.8617886178861791E-2</v>
      </c>
      <c r="L21" s="22">
        <f>S21/G21</f>
        <v>0.11761517615176152</v>
      </c>
      <c r="M21" s="24">
        <f t="shared" si="1"/>
        <v>9.7560975609756097E-3</v>
      </c>
      <c r="N21" s="24">
        <f t="shared" si="2"/>
        <v>2.8861788617886179E-2</v>
      </c>
      <c r="O21" s="24">
        <f t="shared" si="3"/>
        <v>0.36545766870772423</v>
      </c>
      <c r="P21" s="24">
        <f t="shared" si="4"/>
        <v>1.550228353055094</v>
      </c>
      <c r="Q21" s="24">
        <f t="shared" si="9"/>
        <v>0.26245108973042947</v>
      </c>
      <c r="R21" s="24">
        <f t="shared" si="9"/>
        <v>0.3010299956639812</v>
      </c>
      <c r="S21" s="35">
        <v>868</v>
      </c>
      <c r="T21" s="26">
        <v>1</v>
      </c>
      <c r="U21" s="26">
        <v>0</v>
      </c>
      <c r="V21" s="26">
        <v>2</v>
      </c>
      <c r="W21" s="26">
        <v>2</v>
      </c>
      <c r="X21" s="26">
        <v>2</v>
      </c>
      <c r="Y21" s="26">
        <v>0</v>
      </c>
      <c r="Z21" s="27">
        <v>1146</v>
      </c>
      <c r="AA21" s="28">
        <v>35.5</v>
      </c>
      <c r="AB21" s="29">
        <f t="shared" si="6"/>
        <v>2.3198380566801617</v>
      </c>
      <c r="AC21" s="30">
        <v>1.83</v>
      </c>
      <c r="AD21" s="30">
        <v>2</v>
      </c>
      <c r="AE21" s="31" t="s">
        <v>35</v>
      </c>
      <c r="AF21" s="31" t="s">
        <v>43</v>
      </c>
      <c r="AG21" s="28">
        <v>5.5</v>
      </c>
      <c r="AH21" s="31" t="s">
        <v>37</v>
      </c>
      <c r="AI21" s="31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4" workbookViewId="0">
      <selection sqref="A1:A20"/>
    </sheetView>
  </sheetViews>
  <sheetFormatPr defaultRowHeight="14.5" x14ac:dyDescent="0.35"/>
  <cols>
    <col min="1" max="1" width="42.90625" customWidth="1"/>
  </cols>
  <sheetData>
    <row r="1" spans="1:1" ht="18" thickTop="1" x14ac:dyDescent="0.35">
      <c r="A1" s="45" t="s">
        <v>64</v>
      </c>
    </row>
    <row r="2" spans="1:1" ht="17.5" x14ac:dyDescent="0.35">
      <c r="A2" s="46" t="s">
        <v>66</v>
      </c>
    </row>
    <row r="3" spans="1:1" ht="17.5" x14ac:dyDescent="0.35">
      <c r="A3" s="46" t="s">
        <v>73</v>
      </c>
    </row>
    <row r="4" spans="1:1" ht="17.5" x14ac:dyDescent="0.35">
      <c r="A4" s="46" t="s">
        <v>70</v>
      </c>
    </row>
    <row r="5" spans="1:1" ht="17.5" x14ac:dyDescent="0.35">
      <c r="A5" s="46" t="s">
        <v>71</v>
      </c>
    </row>
    <row r="6" spans="1:1" ht="17.5" x14ac:dyDescent="0.35">
      <c r="A6" s="46" t="s">
        <v>82</v>
      </c>
    </row>
    <row r="7" spans="1:1" ht="17.5" x14ac:dyDescent="0.35">
      <c r="A7" s="46" t="s">
        <v>65</v>
      </c>
    </row>
    <row r="8" spans="1:1" ht="17.5" x14ac:dyDescent="0.35">
      <c r="A8" s="46" t="s">
        <v>81</v>
      </c>
    </row>
    <row r="9" spans="1:1" ht="17.5" x14ac:dyDescent="0.35">
      <c r="A9" s="46" t="s">
        <v>75</v>
      </c>
    </row>
    <row r="10" spans="1:1" ht="17.5" x14ac:dyDescent="0.35">
      <c r="A10" s="46" t="s">
        <v>74</v>
      </c>
    </row>
    <row r="11" spans="1:1" ht="17.5" x14ac:dyDescent="0.35">
      <c r="A11" s="46" t="s">
        <v>69</v>
      </c>
    </row>
    <row r="12" spans="1:1" ht="17.5" x14ac:dyDescent="0.35">
      <c r="A12" s="46" t="s">
        <v>63</v>
      </c>
    </row>
    <row r="13" spans="1:1" ht="17.5" x14ac:dyDescent="0.35">
      <c r="A13" s="46" t="s">
        <v>80</v>
      </c>
    </row>
    <row r="14" spans="1:1" ht="17.5" x14ac:dyDescent="0.35">
      <c r="A14" s="46" t="s">
        <v>76</v>
      </c>
    </row>
    <row r="15" spans="1:1" ht="17.5" x14ac:dyDescent="0.35">
      <c r="A15" s="46" t="s">
        <v>72</v>
      </c>
    </row>
    <row r="16" spans="1:1" ht="17.5" x14ac:dyDescent="0.35">
      <c r="A16" s="46" t="s">
        <v>77</v>
      </c>
    </row>
    <row r="17" spans="1:1" ht="17.5" x14ac:dyDescent="0.35">
      <c r="A17" s="47" t="s">
        <v>79</v>
      </c>
    </row>
    <row r="18" spans="1:1" ht="17.5" x14ac:dyDescent="0.35">
      <c r="A18" s="46" t="s">
        <v>67</v>
      </c>
    </row>
    <row r="19" spans="1:1" ht="17.5" x14ac:dyDescent="0.35">
      <c r="A19" s="46" t="s">
        <v>68</v>
      </c>
    </row>
    <row r="20" spans="1:1" ht="17.5" x14ac:dyDescent="0.35">
      <c r="A20" s="46" t="s">
        <v>78</v>
      </c>
    </row>
  </sheetData>
  <sortState ref="A1:A20">
    <sortCondition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Prosperini</dc:creator>
  <cp:lastModifiedBy>Luca Prosperini</cp:lastModifiedBy>
  <dcterms:created xsi:type="dcterms:W3CDTF">2024-04-07T17:08:18Z</dcterms:created>
  <dcterms:modified xsi:type="dcterms:W3CDTF">2024-04-07T17:10:45Z</dcterms:modified>
</cp:coreProperties>
</file>